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010" windowHeight="8535" activeTab="1"/>
  </bookViews>
  <sheets>
    <sheet name="Sheet1" sheetId="1" r:id="rId1"/>
    <sheet name="Sheet3" sheetId="3" r:id="rId2"/>
    <sheet name="Лист1" sheetId="4" r:id="rId3"/>
    <sheet name="Лист2" sheetId="5" r:id="rId4"/>
  </sheets>
  <calcPr calcId="144525"/>
  <fileRecoveryPr autoRecover="0"/>
</workbook>
</file>

<file path=xl/calcChain.xml><?xml version="1.0" encoding="utf-8"?>
<calcChain xmlns="http://schemas.openxmlformats.org/spreadsheetml/2006/main">
  <c r="AW1084" i="3" l="1"/>
  <c r="AO142" i="3" l="1"/>
  <c r="AO141" i="3"/>
  <c r="BD139" i="3"/>
  <c r="BD138" i="3"/>
  <c r="BE138" i="3"/>
  <c r="BE139" i="3" s="1"/>
  <c r="BF138" i="3"/>
  <c r="BF139" i="3" s="1"/>
  <c r="BD72" i="3"/>
  <c r="BE72" i="3" s="1"/>
  <c r="BF72" i="3" s="1"/>
  <c r="BC139" i="3"/>
  <c r="BC138" i="3"/>
  <c r="BB138" i="3"/>
  <c r="BB139" i="3" s="1"/>
  <c r="BA139" i="3"/>
  <c r="BA138" i="3"/>
  <c r="BA72" i="3"/>
  <c r="BB72" i="3" s="1"/>
  <c r="BC72" i="3" s="1"/>
  <c r="AZ139" i="3"/>
  <c r="AZ138" i="3"/>
  <c r="AZ72" i="3"/>
  <c r="AY139" i="3"/>
  <c r="AY138" i="3"/>
  <c r="AX139" i="3"/>
  <c r="AX138" i="3"/>
  <c r="AW139" i="3"/>
  <c r="AW138" i="3"/>
  <c r="AU139" i="3" l="1"/>
  <c r="AV139" i="3"/>
  <c r="AV138" i="3"/>
  <c r="AU138" i="3"/>
  <c r="AP139" i="3"/>
  <c r="AQ139" i="3"/>
  <c r="AR139" i="3"/>
  <c r="AS139" i="3"/>
  <c r="AT139" i="3"/>
  <c r="AO139" i="3"/>
  <c r="AT138" i="3"/>
  <c r="AR138" i="3"/>
  <c r="AS138" i="3"/>
  <c r="AQ138" i="3"/>
  <c r="AT72" i="3"/>
  <c r="AU72" i="3" s="1"/>
  <c r="AV72" i="3" s="1"/>
  <c r="AW72" i="3" s="1"/>
  <c r="AX72" i="3" s="1"/>
  <c r="AY72" i="3" s="1"/>
  <c r="AS72" i="3"/>
  <c r="AR72" i="3"/>
  <c r="AP138" i="3" l="1"/>
  <c r="AO138" i="3"/>
  <c r="AQ72" i="3"/>
  <c r="AP72" i="3"/>
  <c r="AN75" i="3"/>
  <c r="AN76" i="3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74" i="3"/>
  <c r="BA58" i="3" l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CK58" i="3" s="1"/>
  <c r="CL58" i="3" s="1"/>
  <c r="CM58" i="3" s="1"/>
  <c r="CN58" i="3" s="1"/>
  <c r="CO58" i="3" s="1"/>
  <c r="CP58" i="3" s="1"/>
  <c r="CQ58" i="3" s="1"/>
  <c r="CR58" i="3" s="1"/>
  <c r="CS58" i="3" s="1"/>
  <c r="CT58" i="3" s="1"/>
  <c r="CU58" i="3" s="1"/>
  <c r="CV58" i="3" s="1"/>
  <c r="CW58" i="3" s="1"/>
  <c r="CX58" i="3" s="1"/>
  <c r="CY58" i="3" s="1"/>
  <c r="CZ58" i="3" s="1"/>
  <c r="AQ58" i="3"/>
  <c r="AR58" i="3" s="1"/>
  <c r="AS58" i="3" s="1"/>
  <c r="AT58" i="3" s="1"/>
  <c r="AU58" i="3" s="1"/>
  <c r="AV58" i="3" s="1"/>
  <c r="AW58" i="3" s="1"/>
  <c r="AX58" i="3" s="1"/>
  <c r="AY58" i="3" s="1"/>
  <c r="AZ58" i="3" s="1"/>
  <c r="AP58" i="3"/>
  <c r="L1210" i="3" l="1"/>
  <c r="L1211" i="3" s="1"/>
  <c r="J1210" i="3"/>
  <c r="K1210" i="3" s="1"/>
  <c r="L1202" i="3"/>
  <c r="L1203" i="3" s="1"/>
  <c r="J1202" i="3"/>
  <c r="K1202" i="3" s="1"/>
  <c r="L1201" i="3"/>
  <c r="J1201" i="3"/>
  <c r="K1201" i="3" s="1"/>
  <c r="L1194" i="3"/>
  <c r="L1195" i="3" s="1"/>
  <c r="J1194" i="3"/>
  <c r="K1194" i="3" s="1"/>
  <c r="L1193" i="3"/>
  <c r="J1193" i="3"/>
  <c r="K1193" i="3" s="1"/>
  <c r="L1182" i="3"/>
  <c r="L1183" i="3" s="1"/>
  <c r="J1182" i="3"/>
  <c r="K1182" i="3" s="1"/>
  <c r="L1172" i="3"/>
  <c r="J1172" i="3"/>
  <c r="K1172" i="3" s="1"/>
  <c r="L1171" i="3"/>
  <c r="J1171" i="3"/>
  <c r="K1171" i="3" s="1"/>
  <c r="L1162" i="3"/>
  <c r="J1162" i="3"/>
  <c r="K1162" i="3" s="1"/>
  <c r="L1156" i="3"/>
  <c r="L1157" i="3" s="1"/>
  <c r="J1156" i="3"/>
  <c r="K1156" i="3" s="1"/>
  <c r="L1155" i="3"/>
  <c r="J1155" i="3"/>
  <c r="K1155" i="3" s="1"/>
  <c r="L1146" i="3"/>
  <c r="L1147" i="3" s="1"/>
  <c r="J1146" i="3"/>
  <c r="K1146" i="3" s="1"/>
  <c r="L1138" i="3"/>
  <c r="L1139" i="3" s="1"/>
  <c r="J1138" i="3"/>
  <c r="K1138" i="3" s="1"/>
  <c r="L1137" i="3"/>
  <c r="J1137" i="3"/>
  <c r="K1137" i="3" s="1"/>
  <c r="L1130" i="3"/>
  <c r="L1131" i="3" s="1"/>
  <c r="J1130" i="3"/>
  <c r="K1130" i="3" s="1"/>
  <c r="L1129" i="3"/>
  <c r="J1129" i="3"/>
  <c r="K1129" i="3" s="1"/>
  <c r="L1118" i="3"/>
  <c r="L1119" i="3" s="1"/>
  <c r="J1118" i="3"/>
  <c r="K1118" i="3" s="1"/>
  <c r="L1108" i="3"/>
  <c r="J1108" i="3"/>
  <c r="K1108" i="3" s="1"/>
  <c r="L1107" i="3"/>
  <c r="J1107" i="3"/>
  <c r="K1107" i="3" s="1"/>
  <c r="L1098" i="3"/>
  <c r="J1098" i="3"/>
  <c r="K1098" i="3" s="1"/>
  <c r="L1092" i="3"/>
  <c r="L1093" i="3" s="1"/>
  <c r="J1092" i="3"/>
  <c r="K1092" i="3" s="1"/>
  <c r="L1091" i="3"/>
  <c r="J1091" i="3"/>
  <c r="K1091" i="3" s="1"/>
  <c r="L1082" i="3"/>
  <c r="L1083" i="3" s="1"/>
  <c r="J1082" i="3"/>
  <c r="L1074" i="3"/>
  <c r="J1074" i="3"/>
  <c r="L1073" i="3"/>
  <c r="J1073" i="3"/>
  <c r="L1066" i="3"/>
  <c r="J1066" i="3"/>
  <c r="L1065" i="3"/>
  <c r="J1065" i="3"/>
  <c r="L1054" i="3"/>
  <c r="J1054" i="3"/>
  <c r="L1044" i="3"/>
  <c r="J1044" i="3"/>
  <c r="L1043" i="3"/>
  <c r="J1043" i="3"/>
  <c r="L1034" i="3"/>
  <c r="J1034" i="3"/>
  <c r="J1028" i="3"/>
  <c r="L1027" i="3"/>
  <c r="L1028" i="3" s="1"/>
  <c r="J1027" i="3"/>
  <c r="L1018" i="3"/>
  <c r="L1019" i="3" s="1"/>
  <c r="J1018" i="3"/>
  <c r="K1018" i="3" s="1"/>
  <c r="L1010" i="3"/>
  <c r="L1011" i="3" s="1"/>
  <c r="J1010" i="3"/>
  <c r="K1010" i="3" s="1"/>
  <c r="L1009" i="3"/>
  <c r="J1009" i="3"/>
  <c r="K1009" i="3" s="1"/>
  <c r="L1002" i="3"/>
  <c r="L1003" i="3" s="1"/>
  <c r="J1002" i="3"/>
  <c r="K1002" i="3" s="1"/>
  <c r="L1001" i="3"/>
  <c r="J1001" i="3"/>
  <c r="K1001" i="3" s="1"/>
  <c r="L990" i="3"/>
  <c r="L991" i="3" s="1"/>
  <c r="J990" i="3"/>
  <c r="K990" i="3" s="1"/>
  <c r="L980" i="3"/>
  <c r="J980" i="3"/>
  <c r="K980" i="3" s="1"/>
  <c r="L979" i="3"/>
  <c r="J979" i="3"/>
  <c r="K979" i="3" s="1"/>
  <c r="L970" i="3"/>
  <c r="J970" i="3"/>
  <c r="K970" i="3" s="1"/>
  <c r="L964" i="3"/>
  <c r="L965" i="3" s="1"/>
  <c r="J964" i="3"/>
  <c r="K964" i="3" s="1"/>
  <c r="L963" i="3"/>
  <c r="J963" i="3"/>
  <c r="K963" i="3" s="1"/>
  <c r="L954" i="3"/>
  <c r="L955" i="3" s="1"/>
  <c r="J954" i="3"/>
  <c r="K954" i="3" s="1"/>
  <c r="L946" i="3"/>
  <c r="L947" i="3" s="1"/>
  <c r="J946" i="3"/>
  <c r="K946" i="3" s="1"/>
  <c r="L945" i="3"/>
  <c r="J945" i="3"/>
  <c r="K945" i="3" s="1"/>
  <c r="L938" i="3"/>
  <c r="L939" i="3" s="1"/>
  <c r="J938" i="3"/>
  <c r="K938" i="3" s="1"/>
  <c r="L937" i="3"/>
  <c r="J937" i="3"/>
  <c r="K937" i="3" s="1"/>
  <c r="L926" i="3"/>
  <c r="L927" i="3" s="1"/>
  <c r="J926" i="3"/>
  <c r="K926" i="3" s="1"/>
  <c r="L916" i="3"/>
  <c r="J916" i="3"/>
  <c r="K916" i="3" s="1"/>
  <c r="L915" i="3"/>
  <c r="J915" i="3"/>
  <c r="K915" i="3" s="1"/>
  <c r="L906" i="3"/>
  <c r="J906" i="3"/>
  <c r="K906" i="3" s="1"/>
  <c r="L899" i="3"/>
  <c r="L900" i="3" s="1"/>
  <c r="J899" i="3"/>
  <c r="K899" i="3" s="1"/>
  <c r="L890" i="3"/>
  <c r="L891" i="3" s="1"/>
  <c r="J890" i="3"/>
  <c r="K890" i="3" s="1"/>
  <c r="L882" i="3"/>
  <c r="L883" i="3" s="1"/>
  <c r="J882" i="3"/>
  <c r="K882" i="3" s="1"/>
  <c r="L881" i="3"/>
  <c r="J881" i="3"/>
  <c r="K881" i="3" s="1"/>
  <c r="L874" i="3"/>
  <c r="L875" i="3" s="1"/>
  <c r="J874" i="3"/>
  <c r="K874" i="3" s="1"/>
  <c r="L873" i="3"/>
  <c r="J873" i="3"/>
  <c r="K873" i="3" s="1"/>
  <c r="L862" i="3"/>
  <c r="L863" i="3" s="1"/>
  <c r="J862" i="3"/>
  <c r="K862" i="3" s="1"/>
  <c r="L852" i="3"/>
  <c r="J852" i="3"/>
  <c r="K852" i="3" s="1"/>
  <c r="L851" i="3"/>
  <c r="J851" i="3"/>
  <c r="K851" i="3" s="1"/>
  <c r="L842" i="3"/>
  <c r="J842" i="3"/>
  <c r="K842" i="3" s="1"/>
  <c r="L836" i="3"/>
  <c r="L837" i="3" s="1"/>
  <c r="J836" i="3"/>
  <c r="K836" i="3" s="1"/>
  <c r="L835" i="3"/>
  <c r="J835" i="3"/>
  <c r="K835" i="3" s="1"/>
  <c r="L826" i="3"/>
  <c r="L827" i="3" s="1"/>
  <c r="J826" i="3"/>
  <c r="K826" i="3" s="1"/>
  <c r="L818" i="3"/>
  <c r="L819" i="3" s="1"/>
  <c r="J818" i="3"/>
  <c r="K818" i="3" s="1"/>
  <c r="L817" i="3"/>
  <c r="J817" i="3"/>
  <c r="K817" i="3" s="1"/>
  <c r="L810" i="3"/>
  <c r="L811" i="3" s="1"/>
  <c r="J810" i="3"/>
  <c r="K810" i="3" s="1"/>
  <c r="L809" i="3"/>
  <c r="J809" i="3"/>
  <c r="K809" i="3" s="1"/>
  <c r="L798" i="3"/>
  <c r="L799" i="3" s="1"/>
  <c r="J798" i="3"/>
  <c r="K798" i="3" s="1"/>
  <c r="L788" i="3"/>
  <c r="J788" i="3"/>
  <c r="K788" i="3" s="1"/>
  <c r="L787" i="3"/>
  <c r="J787" i="3"/>
  <c r="K787" i="3" s="1"/>
  <c r="L778" i="3"/>
  <c r="J778" i="3"/>
  <c r="K778" i="3" s="1"/>
  <c r="L771" i="3"/>
  <c r="L772" i="3" s="1"/>
  <c r="J771" i="3"/>
  <c r="K771" i="3" s="1"/>
  <c r="L762" i="3"/>
  <c r="L763" i="3" s="1"/>
  <c r="J762" i="3"/>
  <c r="K762" i="3" s="1"/>
  <c r="L754" i="3"/>
  <c r="L755" i="3" s="1"/>
  <c r="J754" i="3"/>
  <c r="K754" i="3" s="1"/>
  <c r="L753" i="3"/>
  <c r="J753" i="3"/>
  <c r="K753" i="3" s="1"/>
  <c r="L746" i="3"/>
  <c r="L747" i="3" s="1"/>
  <c r="J746" i="3"/>
  <c r="K746" i="3" s="1"/>
  <c r="L745" i="3"/>
  <c r="J745" i="3"/>
  <c r="K745" i="3" s="1"/>
  <c r="L734" i="3"/>
  <c r="L735" i="3" s="1"/>
  <c r="J734" i="3"/>
  <c r="K734" i="3" s="1"/>
  <c r="L724" i="3"/>
  <c r="J724" i="3"/>
  <c r="K724" i="3" s="1"/>
  <c r="L723" i="3"/>
  <c r="J723" i="3"/>
  <c r="K723" i="3" s="1"/>
  <c r="L714" i="3"/>
  <c r="J714" i="3"/>
  <c r="K714" i="3" s="1"/>
  <c r="L707" i="3"/>
  <c r="L708" i="3" s="1"/>
  <c r="J707" i="3"/>
  <c r="K707" i="3" s="1"/>
  <c r="L698" i="3"/>
  <c r="L699" i="3" s="1"/>
  <c r="J698" i="3"/>
  <c r="K698" i="3" s="1"/>
  <c r="L690" i="3"/>
  <c r="L691" i="3" s="1"/>
  <c r="J690" i="3"/>
  <c r="K690" i="3" s="1"/>
  <c r="L689" i="3"/>
  <c r="J689" i="3"/>
  <c r="K689" i="3" s="1"/>
  <c r="L682" i="3"/>
  <c r="L683" i="3" s="1"/>
  <c r="J682" i="3"/>
  <c r="K682" i="3" s="1"/>
  <c r="L681" i="3"/>
  <c r="J681" i="3"/>
  <c r="K681" i="3" s="1"/>
  <c r="L670" i="3"/>
  <c r="L671" i="3" s="1"/>
  <c r="J670" i="3"/>
  <c r="K670" i="3" s="1"/>
  <c r="L660" i="3"/>
  <c r="J660" i="3"/>
  <c r="K660" i="3" s="1"/>
  <c r="L659" i="3"/>
  <c r="J659" i="3"/>
  <c r="K659" i="3" s="1"/>
  <c r="L650" i="3"/>
  <c r="J650" i="3"/>
  <c r="K650" i="3" s="1"/>
  <c r="L644" i="3"/>
  <c r="L645" i="3" s="1"/>
  <c r="J644" i="3"/>
  <c r="K644" i="3" s="1"/>
  <c r="L643" i="3"/>
  <c r="J643" i="3"/>
  <c r="K643" i="3" s="1"/>
  <c r="L634" i="3"/>
  <c r="L635" i="3" s="1"/>
  <c r="J634" i="3"/>
  <c r="K634" i="3" s="1"/>
  <c r="L626" i="3"/>
  <c r="L627" i="3" s="1"/>
  <c r="J626" i="3"/>
  <c r="K626" i="3" s="1"/>
  <c r="L625" i="3"/>
  <c r="J625" i="3"/>
  <c r="K625" i="3" s="1"/>
  <c r="L618" i="3"/>
  <c r="L619" i="3" s="1"/>
  <c r="J618" i="3"/>
  <c r="K618" i="3" s="1"/>
  <c r="L617" i="3"/>
  <c r="J617" i="3"/>
  <c r="K617" i="3" s="1"/>
  <c r="L606" i="3"/>
  <c r="L607" i="3" s="1"/>
  <c r="J606" i="3"/>
  <c r="K606" i="3" s="1"/>
  <c r="L596" i="3"/>
  <c r="J596" i="3"/>
  <c r="K596" i="3" s="1"/>
  <c r="L595" i="3"/>
  <c r="J595" i="3"/>
  <c r="K595" i="3" s="1"/>
  <c r="L586" i="3"/>
  <c r="J586" i="3"/>
  <c r="K586" i="3" s="1"/>
  <c r="L579" i="3"/>
  <c r="L580" i="3" s="1"/>
  <c r="J579" i="3"/>
  <c r="K579" i="3" s="1"/>
  <c r="L570" i="3"/>
  <c r="L571" i="3" s="1"/>
  <c r="J570" i="3"/>
  <c r="K570" i="3" s="1"/>
  <c r="L562" i="3"/>
  <c r="L563" i="3" s="1"/>
  <c r="J562" i="3"/>
  <c r="K562" i="3" s="1"/>
  <c r="L561" i="3"/>
  <c r="J561" i="3"/>
  <c r="K561" i="3" s="1"/>
  <c r="L554" i="3"/>
  <c r="L555" i="3" s="1"/>
  <c r="J554" i="3"/>
  <c r="K554" i="3" s="1"/>
  <c r="L553" i="3"/>
  <c r="J553" i="3"/>
  <c r="K553" i="3" s="1"/>
  <c r="L542" i="3"/>
  <c r="L543" i="3" s="1"/>
  <c r="J542" i="3"/>
  <c r="K542" i="3" s="1"/>
  <c r="L532" i="3"/>
  <c r="J532" i="3"/>
  <c r="K532" i="3" s="1"/>
  <c r="L531" i="3"/>
  <c r="J531" i="3"/>
  <c r="K531" i="3" s="1"/>
  <c r="L522" i="3"/>
  <c r="J522" i="3"/>
  <c r="K522" i="3" s="1"/>
  <c r="J516" i="3"/>
  <c r="K516" i="3" s="1"/>
  <c r="L515" i="3"/>
  <c r="L516" i="3" s="1"/>
  <c r="J515" i="3"/>
  <c r="K515" i="3" s="1"/>
  <c r="L506" i="3"/>
  <c r="L507" i="3" s="1"/>
  <c r="J506" i="3"/>
  <c r="K506" i="3" s="1"/>
  <c r="L498" i="3"/>
  <c r="L499" i="3" s="1"/>
  <c r="J498" i="3"/>
  <c r="K498" i="3" s="1"/>
  <c r="L497" i="3"/>
  <c r="J497" i="3"/>
  <c r="K497" i="3" s="1"/>
  <c r="L490" i="3"/>
  <c r="L491" i="3" s="1"/>
  <c r="J490" i="3"/>
  <c r="K490" i="3" s="1"/>
  <c r="L489" i="3"/>
  <c r="J489" i="3"/>
  <c r="K489" i="3" s="1"/>
  <c r="L478" i="3"/>
  <c r="L479" i="3" s="1"/>
  <c r="J478" i="3"/>
  <c r="K478" i="3" s="1"/>
  <c r="L468" i="3"/>
  <c r="L469" i="3" s="1"/>
  <c r="J468" i="3"/>
  <c r="K468" i="3" s="1"/>
  <c r="L467" i="3"/>
  <c r="J467" i="3"/>
  <c r="K467" i="3" s="1"/>
  <c r="L458" i="3"/>
  <c r="J458" i="3"/>
  <c r="K458" i="3" s="1"/>
  <c r="L452" i="3"/>
  <c r="L453" i="3" s="1"/>
  <c r="J452" i="3"/>
  <c r="K452" i="3" s="1"/>
  <c r="L451" i="3"/>
  <c r="J451" i="3"/>
  <c r="K451" i="3" s="1"/>
  <c r="L442" i="3"/>
  <c r="L443" i="3" s="1"/>
  <c r="J442" i="3"/>
  <c r="K442" i="3" s="1"/>
  <c r="L434" i="3"/>
  <c r="L435" i="3" s="1"/>
  <c r="J434" i="3"/>
  <c r="K434" i="3" s="1"/>
  <c r="L433" i="3"/>
  <c r="J433" i="3"/>
  <c r="K433" i="3" s="1"/>
  <c r="L426" i="3"/>
  <c r="L427" i="3" s="1"/>
  <c r="J426" i="3"/>
  <c r="K426" i="3" s="1"/>
  <c r="L425" i="3"/>
  <c r="J425" i="3"/>
  <c r="K425" i="3" s="1"/>
  <c r="L414" i="3"/>
  <c r="L415" i="3" s="1"/>
  <c r="J414" i="3"/>
  <c r="K414" i="3" s="1"/>
  <c r="L404" i="3"/>
  <c r="J404" i="3"/>
  <c r="K404" i="3" s="1"/>
  <c r="L403" i="3"/>
  <c r="J403" i="3"/>
  <c r="K403" i="3" s="1"/>
  <c r="L394" i="3"/>
  <c r="J394" i="3"/>
  <c r="K394" i="3" s="1"/>
  <c r="L388" i="3"/>
  <c r="L389" i="3" s="1"/>
  <c r="J388" i="3"/>
  <c r="K388" i="3" s="1"/>
  <c r="L387" i="3"/>
  <c r="J387" i="3"/>
  <c r="K387" i="3" s="1"/>
  <c r="K1034" i="3" l="1"/>
  <c r="K1043" i="3"/>
  <c r="K1044" i="3"/>
  <c r="K1054" i="3"/>
  <c r="K1065" i="3"/>
  <c r="K1066" i="3"/>
  <c r="K1073" i="3"/>
  <c r="K1074" i="3"/>
  <c r="K1082" i="3"/>
  <c r="K1027" i="3"/>
  <c r="K1028" i="3"/>
  <c r="L1075" i="3"/>
  <c r="L1076" i="3" s="1"/>
  <c r="J1158" i="3"/>
  <c r="K1158" i="3" s="1"/>
  <c r="L1158" i="3"/>
  <c r="J1157" i="3"/>
  <c r="K1157" i="3" s="1"/>
  <c r="L1163" i="3"/>
  <c r="J1163" i="3"/>
  <c r="K1163" i="3" s="1"/>
  <c r="L1196" i="3"/>
  <c r="J1196" i="3"/>
  <c r="K1196" i="3" s="1"/>
  <c r="L1173" i="3"/>
  <c r="J1173" i="3"/>
  <c r="K1173" i="3" s="1"/>
  <c r="L1184" i="3"/>
  <c r="J1184" i="3"/>
  <c r="K1184" i="3" s="1"/>
  <c r="L1204" i="3"/>
  <c r="J1204" i="3"/>
  <c r="K1204" i="3" s="1"/>
  <c r="L1212" i="3"/>
  <c r="J1212" i="3"/>
  <c r="K1212" i="3" s="1"/>
  <c r="J1183" i="3"/>
  <c r="K1183" i="3" s="1"/>
  <c r="J1195" i="3"/>
  <c r="K1195" i="3" s="1"/>
  <c r="J1203" i="3"/>
  <c r="K1203" i="3" s="1"/>
  <c r="J1211" i="3"/>
  <c r="K1211" i="3" s="1"/>
  <c r="J1094" i="3"/>
  <c r="K1094" i="3" s="1"/>
  <c r="L1094" i="3"/>
  <c r="J1093" i="3"/>
  <c r="K1093" i="3" s="1"/>
  <c r="L1099" i="3"/>
  <c r="J1099" i="3"/>
  <c r="K1099" i="3" s="1"/>
  <c r="L1132" i="3"/>
  <c r="J1132" i="3"/>
  <c r="K1132" i="3" s="1"/>
  <c r="L1109" i="3"/>
  <c r="J1109" i="3"/>
  <c r="K1109" i="3" s="1"/>
  <c r="L1120" i="3"/>
  <c r="J1120" i="3"/>
  <c r="K1120" i="3" s="1"/>
  <c r="L1140" i="3"/>
  <c r="J1140" i="3"/>
  <c r="K1140" i="3" s="1"/>
  <c r="L1148" i="3"/>
  <c r="J1148" i="3"/>
  <c r="K1148" i="3" s="1"/>
  <c r="J1119" i="3"/>
  <c r="K1119" i="3" s="1"/>
  <c r="J1131" i="3"/>
  <c r="K1131" i="3" s="1"/>
  <c r="J1139" i="3"/>
  <c r="K1139" i="3" s="1"/>
  <c r="J1147" i="3"/>
  <c r="K1147" i="3" s="1"/>
  <c r="L1029" i="3"/>
  <c r="J1029" i="3"/>
  <c r="L1045" i="3"/>
  <c r="J1045" i="3"/>
  <c r="L1035" i="3"/>
  <c r="J1035" i="3"/>
  <c r="L1055" i="3"/>
  <c r="J1055" i="3"/>
  <c r="L1067" i="3"/>
  <c r="J1067" i="3"/>
  <c r="L1084" i="3"/>
  <c r="J1084" i="3"/>
  <c r="J1075" i="3"/>
  <c r="J1083" i="3"/>
  <c r="J966" i="3"/>
  <c r="K966" i="3" s="1"/>
  <c r="L966" i="3"/>
  <c r="J965" i="3"/>
  <c r="K965" i="3" s="1"/>
  <c r="L971" i="3"/>
  <c r="J971" i="3"/>
  <c r="K971" i="3" s="1"/>
  <c r="L1004" i="3"/>
  <c r="J1004" i="3"/>
  <c r="K1004" i="3" s="1"/>
  <c r="L981" i="3"/>
  <c r="J981" i="3"/>
  <c r="K981" i="3" s="1"/>
  <c r="L992" i="3"/>
  <c r="J992" i="3"/>
  <c r="K992" i="3" s="1"/>
  <c r="L1012" i="3"/>
  <c r="J1012" i="3"/>
  <c r="K1012" i="3" s="1"/>
  <c r="L1020" i="3"/>
  <c r="J1020" i="3"/>
  <c r="K1020" i="3" s="1"/>
  <c r="J991" i="3"/>
  <c r="K991" i="3" s="1"/>
  <c r="J1003" i="3"/>
  <c r="K1003" i="3" s="1"/>
  <c r="J1011" i="3"/>
  <c r="K1011" i="3" s="1"/>
  <c r="J1019" i="3"/>
  <c r="K1019" i="3" s="1"/>
  <c r="L901" i="3"/>
  <c r="J901" i="3"/>
  <c r="K901" i="3" s="1"/>
  <c r="J900" i="3"/>
  <c r="K900" i="3" s="1"/>
  <c r="L917" i="3"/>
  <c r="J917" i="3"/>
  <c r="K917" i="3" s="1"/>
  <c r="L940" i="3"/>
  <c r="J940" i="3"/>
  <c r="K940" i="3" s="1"/>
  <c r="L907" i="3"/>
  <c r="J907" i="3"/>
  <c r="K907" i="3" s="1"/>
  <c r="L928" i="3"/>
  <c r="J928" i="3"/>
  <c r="K928" i="3" s="1"/>
  <c r="L948" i="3"/>
  <c r="J948" i="3"/>
  <c r="K948" i="3" s="1"/>
  <c r="L956" i="3"/>
  <c r="J956" i="3"/>
  <c r="K956" i="3" s="1"/>
  <c r="J927" i="3"/>
  <c r="K927" i="3" s="1"/>
  <c r="J939" i="3"/>
  <c r="K939" i="3" s="1"/>
  <c r="J947" i="3"/>
  <c r="K947" i="3" s="1"/>
  <c r="J955" i="3"/>
  <c r="K955" i="3" s="1"/>
  <c r="J838" i="3"/>
  <c r="K838" i="3" s="1"/>
  <c r="L838" i="3"/>
  <c r="J837" i="3"/>
  <c r="K837" i="3" s="1"/>
  <c r="L843" i="3"/>
  <c r="J843" i="3"/>
  <c r="K843" i="3" s="1"/>
  <c r="L876" i="3"/>
  <c r="J876" i="3"/>
  <c r="K876" i="3" s="1"/>
  <c r="L853" i="3"/>
  <c r="J853" i="3"/>
  <c r="K853" i="3" s="1"/>
  <c r="L864" i="3"/>
  <c r="J864" i="3"/>
  <c r="K864" i="3" s="1"/>
  <c r="L884" i="3"/>
  <c r="J884" i="3"/>
  <c r="K884" i="3" s="1"/>
  <c r="L892" i="3"/>
  <c r="J892" i="3"/>
  <c r="K892" i="3" s="1"/>
  <c r="J863" i="3"/>
  <c r="K863" i="3" s="1"/>
  <c r="J875" i="3"/>
  <c r="K875" i="3" s="1"/>
  <c r="J883" i="3"/>
  <c r="K883" i="3" s="1"/>
  <c r="J891" i="3"/>
  <c r="K891" i="3" s="1"/>
  <c r="L773" i="3"/>
  <c r="J773" i="3"/>
  <c r="K773" i="3" s="1"/>
  <c r="J772" i="3"/>
  <c r="K772" i="3" s="1"/>
  <c r="L789" i="3"/>
  <c r="J789" i="3"/>
  <c r="K789" i="3" s="1"/>
  <c r="L812" i="3"/>
  <c r="J812" i="3"/>
  <c r="K812" i="3" s="1"/>
  <c r="L779" i="3"/>
  <c r="J779" i="3"/>
  <c r="K779" i="3" s="1"/>
  <c r="L800" i="3"/>
  <c r="J800" i="3"/>
  <c r="K800" i="3" s="1"/>
  <c r="L820" i="3"/>
  <c r="J820" i="3"/>
  <c r="K820" i="3" s="1"/>
  <c r="L828" i="3"/>
  <c r="J828" i="3"/>
  <c r="K828" i="3" s="1"/>
  <c r="J799" i="3"/>
  <c r="K799" i="3" s="1"/>
  <c r="J811" i="3"/>
  <c r="K811" i="3" s="1"/>
  <c r="J819" i="3"/>
  <c r="K819" i="3" s="1"/>
  <c r="J827" i="3"/>
  <c r="K827" i="3" s="1"/>
  <c r="L709" i="3"/>
  <c r="J709" i="3"/>
  <c r="K709" i="3" s="1"/>
  <c r="J708" i="3"/>
  <c r="K708" i="3" s="1"/>
  <c r="L725" i="3"/>
  <c r="J725" i="3"/>
  <c r="K725" i="3" s="1"/>
  <c r="L748" i="3"/>
  <c r="J748" i="3"/>
  <c r="K748" i="3" s="1"/>
  <c r="L715" i="3"/>
  <c r="J715" i="3"/>
  <c r="K715" i="3" s="1"/>
  <c r="L736" i="3"/>
  <c r="J736" i="3"/>
  <c r="K736" i="3" s="1"/>
  <c r="L756" i="3"/>
  <c r="J756" i="3"/>
  <c r="K756" i="3" s="1"/>
  <c r="L764" i="3"/>
  <c r="J764" i="3"/>
  <c r="K764" i="3" s="1"/>
  <c r="J735" i="3"/>
  <c r="K735" i="3" s="1"/>
  <c r="J747" i="3"/>
  <c r="K747" i="3" s="1"/>
  <c r="J755" i="3"/>
  <c r="K755" i="3" s="1"/>
  <c r="J763" i="3"/>
  <c r="K763" i="3" s="1"/>
  <c r="J646" i="3"/>
  <c r="K646" i="3" s="1"/>
  <c r="L646" i="3"/>
  <c r="J645" i="3"/>
  <c r="K645" i="3" s="1"/>
  <c r="L651" i="3"/>
  <c r="J651" i="3"/>
  <c r="K651" i="3" s="1"/>
  <c r="L684" i="3"/>
  <c r="J684" i="3"/>
  <c r="K684" i="3" s="1"/>
  <c r="L661" i="3"/>
  <c r="J661" i="3"/>
  <c r="K661" i="3" s="1"/>
  <c r="L672" i="3"/>
  <c r="J672" i="3"/>
  <c r="K672" i="3" s="1"/>
  <c r="L692" i="3"/>
  <c r="J692" i="3"/>
  <c r="K692" i="3" s="1"/>
  <c r="L700" i="3"/>
  <c r="J700" i="3"/>
  <c r="K700" i="3" s="1"/>
  <c r="J671" i="3"/>
  <c r="K671" i="3" s="1"/>
  <c r="J683" i="3"/>
  <c r="K683" i="3" s="1"/>
  <c r="J691" i="3"/>
  <c r="K691" i="3" s="1"/>
  <c r="J699" i="3"/>
  <c r="K699" i="3" s="1"/>
  <c r="L581" i="3"/>
  <c r="J581" i="3"/>
  <c r="K581" i="3" s="1"/>
  <c r="J580" i="3"/>
  <c r="K580" i="3" s="1"/>
  <c r="L597" i="3"/>
  <c r="J597" i="3"/>
  <c r="K597" i="3" s="1"/>
  <c r="L620" i="3"/>
  <c r="J620" i="3"/>
  <c r="K620" i="3" s="1"/>
  <c r="L587" i="3"/>
  <c r="J587" i="3"/>
  <c r="K587" i="3" s="1"/>
  <c r="L608" i="3"/>
  <c r="J608" i="3"/>
  <c r="K608" i="3" s="1"/>
  <c r="L628" i="3"/>
  <c r="J628" i="3"/>
  <c r="K628" i="3" s="1"/>
  <c r="L636" i="3"/>
  <c r="J636" i="3"/>
  <c r="K636" i="3" s="1"/>
  <c r="J607" i="3"/>
  <c r="K607" i="3" s="1"/>
  <c r="J619" i="3"/>
  <c r="K619" i="3" s="1"/>
  <c r="J627" i="3"/>
  <c r="K627" i="3" s="1"/>
  <c r="J635" i="3"/>
  <c r="K635" i="3" s="1"/>
  <c r="L517" i="3"/>
  <c r="J517" i="3"/>
  <c r="K517" i="3" s="1"/>
  <c r="L523" i="3"/>
  <c r="J523" i="3"/>
  <c r="K523" i="3" s="1"/>
  <c r="L556" i="3"/>
  <c r="J556" i="3"/>
  <c r="K556" i="3" s="1"/>
  <c r="L533" i="3"/>
  <c r="J533" i="3"/>
  <c r="K533" i="3" s="1"/>
  <c r="L544" i="3"/>
  <c r="J544" i="3"/>
  <c r="K544" i="3" s="1"/>
  <c r="L564" i="3"/>
  <c r="J564" i="3"/>
  <c r="K564" i="3" s="1"/>
  <c r="L572" i="3"/>
  <c r="J572" i="3"/>
  <c r="K572" i="3" s="1"/>
  <c r="J543" i="3"/>
  <c r="K543" i="3" s="1"/>
  <c r="J555" i="3"/>
  <c r="K555" i="3" s="1"/>
  <c r="J563" i="3"/>
  <c r="K563" i="3" s="1"/>
  <c r="J571" i="3"/>
  <c r="K571" i="3" s="1"/>
  <c r="J454" i="3"/>
  <c r="K454" i="3" s="1"/>
  <c r="L454" i="3"/>
  <c r="J453" i="3"/>
  <c r="K453" i="3" s="1"/>
  <c r="L459" i="3"/>
  <c r="J459" i="3"/>
  <c r="K459" i="3" s="1"/>
  <c r="L492" i="3"/>
  <c r="J492" i="3"/>
  <c r="K492" i="3" s="1"/>
  <c r="L470" i="3"/>
  <c r="J470" i="3"/>
  <c r="K470" i="3" s="1"/>
  <c r="L480" i="3"/>
  <c r="J480" i="3"/>
  <c r="K480" i="3" s="1"/>
  <c r="L500" i="3"/>
  <c r="J500" i="3"/>
  <c r="K500" i="3" s="1"/>
  <c r="L508" i="3"/>
  <c r="J508" i="3"/>
  <c r="K508" i="3" s="1"/>
  <c r="J469" i="3"/>
  <c r="K469" i="3" s="1"/>
  <c r="J479" i="3"/>
  <c r="K479" i="3" s="1"/>
  <c r="J491" i="3"/>
  <c r="K491" i="3" s="1"/>
  <c r="J499" i="3"/>
  <c r="K499" i="3" s="1"/>
  <c r="J507" i="3"/>
  <c r="K507" i="3" s="1"/>
  <c r="J390" i="3"/>
  <c r="K390" i="3" s="1"/>
  <c r="L390" i="3"/>
  <c r="J389" i="3"/>
  <c r="K389" i="3" s="1"/>
  <c r="L395" i="3"/>
  <c r="J395" i="3"/>
  <c r="K395" i="3" s="1"/>
  <c r="L428" i="3"/>
  <c r="J428" i="3"/>
  <c r="K428" i="3" s="1"/>
  <c r="L405" i="3"/>
  <c r="J405" i="3"/>
  <c r="K405" i="3" s="1"/>
  <c r="L416" i="3"/>
  <c r="J416" i="3"/>
  <c r="K416" i="3" s="1"/>
  <c r="L436" i="3"/>
  <c r="J436" i="3"/>
  <c r="K436" i="3" s="1"/>
  <c r="L444" i="3"/>
  <c r="J444" i="3"/>
  <c r="K444" i="3" s="1"/>
  <c r="J415" i="3"/>
  <c r="K415" i="3" s="1"/>
  <c r="J427" i="3"/>
  <c r="K427" i="3" s="1"/>
  <c r="J435" i="3"/>
  <c r="K435" i="3" s="1"/>
  <c r="J443" i="3"/>
  <c r="K443" i="3" s="1"/>
  <c r="L378" i="3"/>
  <c r="L379" i="3" s="1"/>
  <c r="J378" i="3"/>
  <c r="K378" i="3" s="1"/>
  <c r="L370" i="3"/>
  <c r="J370" i="3"/>
  <c r="K370" i="3" s="1"/>
  <c r="L369" i="3"/>
  <c r="J369" i="3"/>
  <c r="K369" i="3" s="1"/>
  <c r="L362" i="3"/>
  <c r="J362" i="3"/>
  <c r="K362" i="3" s="1"/>
  <c r="L361" i="3"/>
  <c r="J361" i="3"/>
  <c r="K361" i="3" s="1"/>
  <c r="L350" i="3"/>
  <c r="J350" i="3"/>
  <c r="K350" i="3" s="1"/>
  <c r="L340" i="3"/>
  <c r="J340" i="3"/>
  <c r="K340" i="3" s="1"/>
  <c r="L339" i="3"/>
  <c r="J339" i="3"/>
  <c r="K339" i="3" s="1"/>
  <c r="L330" i="3"/>
  <c r="J330" i="3"/>
  <c r="K330" i="3" s="1"/>
  <c r="L323" i="3"/>
  <c r="L324" i="3" s="1"/>
  <c r="J323" i="3"/>
  <c r="K323" i="3" s="1"/>
  <c r="L314" i="3"/>
  <c r="L315" i="3" s="1"/>
  <c r="J314" i="3"/>
  <c r="K314" i="3" s="1"/>
  <c r="L306" i="3"/>
  <c r="J306" i="3"/>
  <c r="K306" i="3" s="1"/>
  <c r="L305" i="3"/>
  <c r="J305" i="3"/>
  <c r="K305" i="3" s="1"/>
  <c r="L298" i="3"/>
  <c r="J298" i="3"/>
  <c r="K298" i="3" s="1"/>
  <c r="L297" i="3"/>
  <c r="J297" i="3"/>
  <c r="K297" i="3" s="1"/>
  <c r="L286" i="3"/>
  <c r="J286" i="3"/>
  <c r="K286" i="3" s="1"/>
  <c r="L276" i="3"/>
  <c r="J276" i="3"/>
  <c r="K276" i="3" s="1"/>
  <c r="L275" i="3"/>
  <c r="J275" i="3"/>
  <c r="K275" i="3" s="1"/>
  <c r="L266" i="3"/>
  <c r="J266" i="3"/>
  <c r="K266" i="3" s="1"/>
  <c r="L259" i="3"/>
  <c r="L260" i="3" s="1"/>
  <c r="J259" i="3"/>
  <c r="K259" i="3" s="1"/>
  <c r="J1076" i="3" l="1"/>
  <c r="K1076" i="3" s="1"/>
  <c r="K1083" i="3"/>
  <c r="K1084" i="3"/>
  <c r="K1067" i="3"/>
  <c r="K1055" i="3"/>
  <c r="K1035" i="3"/>
  <c r="K1045" i="3"/>
  <c r="K1029" i="3"/>
  <c r="K1075" i="3"/>
  <c r="L1213" i="3"/>
  <c r="J1213" i="3"/>
  <c r="K1213" i="3" s="1"/>
  <c r="L1205" i="3"/>
  <c r="J1205" i="3"/>
  <c r="K1205" i="3" s="1"/>
  <c r="L1185" i="3"/>
  <c r="J1185" i="3"/>
  <c r="K1185" i="3" s="1"/>
  <c r="J1174" i="3"/>
  <c r="K1174" i="3" s="1"/>
  <c r="L1174" i="3"/>
  <c r="L1197" i="3"/>
  <c r="J1197" i="3"/>
  <c r="K1197" i="3" s="1"/>
  <c r="L1164" i="3"/>
  <c r="J1164" i="3"/>
  <c r="K1164" i="3" s="1"/>
  <c r="L1159" i="3"/>
  <c r="J1159" i="3"/>
  <c r="K1159" i="3" s="1"/>
  <c r="L1149" i="3"/>
  <c r="J1149" i="3"/>
  <c r="K1149" i="3" s="1"/>
  <c r="L1141" i="3"/>
  <c r="J1141" i="3"/>
  <c r="K1141" i="3" s="1"/>
  <c r="L1121" i="3"/>
  <c r="J1121" i="3"/>
  <c r="K1121" i="3" s="1"/>
  <c r="J1110" i="3"/>
  <c r="K1110" i="3" s="1"/>
  <c r="L1110" i="3"/>
  <c r="L1133" i="3"/>
  <c r="J1133" i="3"/>
  <c r="K1133" i="3" s="1"/>
  <c r="L1100" i="3"/>
  <c r="J1100" i="3"/>
  <c r="K1100" i="3" s="1"/>
  <c r="L1095" i="3"/>
  <c r="J1095" i="3"/>
  <c r="K1095" i="3" s="1"/>
  <c r="L1085" i="3"/>
  <c r="J1085" i="3"/>
  <c r="L1077" i="3"/>
  <c r="J1077" i="3"/>
  <c r="J1068" i="3"/>
  <c r="L1068" i="3"/>
  <c r="J1056" i="3"/>
  <c r="L1056" i="3"/>
  <c r="J1036" i="3"/>
  <c r="L1036" i="3"/>
  <c r="L1046" i="3"/>
  <c r="J1046" i="3"/>
  <c r="L1030" i="3"/>
  <c r="J1030" i="3"/>
  <c r="L1021" i="3"/>
  <c r="J1021" i="3"/>
  <c r="K1021" i="3" s="1"/>
  <c r="L1013" i="3"/>
  <c r="J1013" i="3"/>
  <c r="K1013" i="3" s="1"/>
  <c r="L993" i="3"/>
  <c r="J993" i="3"/>
  <c r="K993" i="3" s="1"/>
  <c r="J982" i="3"/>
  <c r="K982" i="3" s="1"/>
  <c r="L982" i="3"/>
  <c r="L1005" i="3"/>
  <c r="J1005" i="3"/>
  <c r="K1005" i="3" s="1"/>
  <c r="L972" i="3"/>
  <c r="J972" i="3"/>
  <c r="K972" i="3" s="1"/>
  <c r="L967" i="3"/>
  <c r="J967" i="3"/>
  <c r="K967" i="3" s="1"/>
  <c r="L957" i="3"/>
  <c r="J957" i="3"/>
  <c r="K957" i="3" s="1"/>
  <c r="L949" i="3"/>
  <c r="J949" i="3"/>
  <c r="K949" i="3" s="1"/>
  <c r="L929" i="3"/>
  <c r="J929" i="3"/>
  <c r="K929" i="3" s="1"/>
  <c r="J908" i="3"/>
  <c r="K908" i="3" s="1"/>
  <c r="L908" i="3"/>
  <c r="L941" i="3"/>
  <c r="J941" i="3"/>
  <c r="K941" i="3" s="1"/>
  <c r="L918" i="3"/>
  <c r="J918" i="3"/>
  <c r="K918" i="3" s="1"/>
  <c r="L902" i="3"/>
  <c r="J902" i="3"/>
  <c r="K902" i="3" s="1"/>
  <c r="L893" i="3"/>
  <c r="J893" i="3"/>
  <c r="K893" i="3" s="1"/>
  <c r="L885" i="3"/>
  <c r="J885" i="3"/>
  <c r="K885" i="3" s="1"/>
  <c r="L865" i="3"/>
  <c r="J865" i="3"/>
  <c r="K865" i="3" s="1"/>
  <c r="J854" i="3"/>
  <c r="K854" i="3" s="1"/>
  <c r="L854" i="3"/>
  <c r="L877" i="3"/>
  <c r="J877" i="3"/>
  <c r="K877" i="3" s="1"/>
  <c r="L844" i="3"/>
  <c r="J844" i="3"/>
  <c r="K844" i="3" s="1"/>
  <c r="L839" i="3"/>
  <c r="J839" i="3"/>
  <c r="K839" i="3" s="1"/>
  <c r="L829" i="3"/>
  <c r="J829" i="3"/>
  <c r="K829" i="3" s="1"/>
  <c r="L821" i="3"/>
  <c r="J821" i="3"/>
  <c r="K821" i="3" s="1"/>
  <c r="L801" i="3"/>
  <c r="J801" i="3"/>
  <c r="K801" i="3" s="1"/>
  <c r="J780" i="3"/>
  <c r="K780" i="3" s="1"/>
  <c r="L780" i="3"/>
  <c r="L813" i="3"/>
  <c r="J813" i="3"/>
  <c r="K813" i="3" s="1"/>
  <c r="L790" i="3"/>
  <c r="J790" i="3"/>
  <c r="K790" i="3" s="1"/>
  <c r="L774" i="3"/>
  <c r="J774" i="3"/>
  <c r="K774" i="3" s="1"/>
  <c r="L765" i="3"/>
  <c r="J765" i="3"/>
  <c r="K765" i="3" s="1"/>
  <c r="L757" i="3"/>
  <c r="J757" i="3"/>
  <c r="K757" i="3" s="1"/>
  <c r="L737" i="3"/>
  <c r="J737" i="3"/>
  <c r="K737" i="3" s="1"/>
  <c r="J716" i="3"/>
  <c r="K716" i="3" s="1"/>
  <c r="L716" i="3"/>
  <c r="L749" i="3"/>
  <c r="J749" i="3"/>
  <c r="K749" i="3" s="1"/>
  <c r="L726" i="3"/>
  <c r="J726" i="3"/>
  <c r="K726" i="3" s="1"/>
  <c r="L710" i="3"/>
  <c r="J710" i="3"/>
  <c r="K710" i="3" s="1"/>
  <c r="L701" i="3"/>
  <c r="J701" i="3"/>
  <c r="K701" i="3" s="1"/>
  <c r="L693" i="3"/>
  <c r="J693" i="3"/>
  <c r="K693" i="3" s="1"/>
  <c r="L673" i="3"/>
  <c r="J673" i="3"/>
  <c r="K673" i="3" s="1"/>
  <c r="L662" i="3"/>
  <c r="J662" i="3"/>
  <c r="K662" i="3" s="1"/>
  <c r="L685" i="3"/>
  <c r="J685" i="3"/>
  <c r="K685" i="3" s="1"/>
  <c r="L652" i="3"/>
  <c r="J652" i="3"/>
  <c r="K652" i="3" s="1"/>
  <c r="L647" i="3"/>
  <c r="J647" i="3"/>
  <c r="K647" i="3" s="1"/>
  <c r="L637" i="3"/>
  <c r="J637" i="3"/>
  <c r="K637" i="3" s="1"/>
  <c r="L629" i="3"/>
  <c r="J629" i="3"/>
  <c r="K629" i="3" s="1"/>
  <c r="L609" i="3"/>
  <c r="J609" i="3"/>
  <c r="K609" i="3" s="1"/>
  <c r="J588" i="3"/>
  <c r="K588" i="3" s="1"/>
  <c r="L588" i="3"/>
  <c r="L621" i="3"/>
  <c r="J621" i="3"/>
  <c r="K621" i="3" s="1"/>
  <c r="L598" i="3"/>
  <c r="J598" i="3"/>
  <c r="K598" i="3" s="1"/>
  <c r="L582" i="3"/>
  <c r="J582" i="3"/>
  <c r="K582" i="3" s="1"/>
  <c r="L573" i="3"/>
  <c r="J573" i="3"/>
  <c r="K573" i="3" s="1"/>
  <c r="L565" i="3"/>
  <c r="J565" i="3"/>
  <c r="K565" i="3" s="1"/>
  <c r="L545" i="3"/>
  <c r="J545" i="3"/>
  <c r="K545" i="3" s="1"/>
  <c r="J534" i="3"/>
  <c r="K534" i="3" s="1"/>
  <c r="L534" i="3"/>
  <c r="L557" i="3"/>
  <c r="J557" i="3"/>
  <c r="K557" i="3" s="1"/>
  <c r="L524" i="3"/>
  <c r="J524" i="3"/>
  <c r="K524" i="3" s="1"/>
  <c r="J518" i="3"/>
  <c r="K518" i="3" s="1"/>
  <c r="L518" i="3"/>
  <c r="L509" i="3"/>
  <c r="J509" i="3"/>
  <c r="K509" i="3" s="1"/>
  <c r="L501" i="3"/>
  <c r="J501" i="3"/>
  <c r="K501" i="3" s="1"/>
  <c r="L481" i="3"/>
  <c r="J481" i="3"/>
  <c r="K481" i="3" s="1"/>
  <c r="L471" i="3"/>
  <c r="J471" i="3"/>
  <c r="K471" i="3" s="1"/>
  <c r="L493" i="3"/>
  <c r="J493" i="3"/>
  <c r="K493" i="3" s="1"/>
  <c r="L460" i="3"/>
  <c r="J460" i="3"/>
  <c r="K460" i="3" s="1"/>
  <c r="L455" i="3"/>
  <c r="J455" i="3"/>
  <c r="K455" i="3" s="1"/>
  <c r="L445" i="3"/>
  <c r="J445" i="3"/>
  <c r="K445" i="3" s="1"/>
  <c r="L437" i="3"/>
  <c r="J437" i="3"/>
  <c r="K437" i="3" s="1"/>
  <c r="L417" i="3"/>
  <c r="J417" i="3"/>
  <c r="K417" i="3" s="1"/>
  <c r="J406" i="3"/>
  <c r="K406" i="3" s="1"/>
  <c r="L406" i="3"/>
  <c r="L429" i="3"/>
  <c r="J429" i="3"/>
  <c r="K429" i="3" s="1"/>
  <c r="L396" i="3"/>
  <c r="J396" i="3"/>
  <c r="K396" i="3" s="1"/>
  <c r="L391" i="3"/>
  <c r="J391" i="3"/>
  <c r="K391" i="3" s="1"/>
  <c r="L325" i="3"/>
  <c r="J325" i="3"/>
  <c r="K325" i="3" s="1"/>
  <c r="J324" i="3"/>
  <c r="K324" i="3" s="1"/>
  <c r="L341" i="3"/>
  <c r="J341" i="3"/>
  <c r="K341" i="3" s="1"/>
  <c r="L331" i="3"/>
  <c r="J331" i="3"/>
  <c r="K331" i="3" s="1"/>
  <c r="L351" i="3"/>
  <c r="J351" i="3"/>
  <c r="K351" i="3" s="1"/>
  <c r="L363" i="3"/>
  <c r="J363" i="3"/>
  <c r="K363" i="3" s="1"/>
  <c r="L371" i="3"/>
  <c r="J371" i="3"/>
  <c r="K371" i="3" s="1"/>
  <c r="L380" i="3"/>
  <c r="J380" i="3"/>
  <c r="K380" i="3" s="1"/>
  <c r="J379" i="3"/>
  <c r="K379" i="3" s="1"/>
  <c r="L261" i="3"/>
  <c r="J261" i="3"/>
  <c r="K261" i="3" s="1"/>
  <c r="L267" i="3"/>
  <c r="J267" i="3"/>
  <c r="K267" i="3" s="1"/>
  <c r="L287" i="3"/>
  <c r="J287" i="3"/>
  <c r="K287" i="3" s="1"/>
  <c r="L299" i="3"/>
  <c r="J299" i="3"/>
  <c r="K299" i="3" s="1"/>
  <c r="L307" i="3"/>
  <c r="J307" i="3"/>
  <c r="K307" i="3" s="1"/>
  <c r="L316" i="3"/>
  <c r="J316" i="3"/>
  <c r="K316" i="3" s="1"/>
  <c r="J260" i="3"/>
  <c r="K260" i="3" s="1"/>
  <c r="L277" i="3"/>
  <c r="J277" i="3"/>
  <c r="K277" i="3" s="1"/>
  <c r="J315" i="3"/>
  <c r="K315" i="3" s="1"/>
  <c r="J195" i="3"/>
  <c r="K195" i="3" s="1"/>
  <c r="K1030" i="3" l="1"/>
  <c r="K1046" i="3"/>
  <c r="K1077" i="3"/>
  <c r="K1085" i="3"/>
  <c r="K1036" i="3"/>
  <c r="K1056" i="3"/>
  <c r="K1068" i="3"/>
  <c r="L1175" i="3"/>
  <c r="J1175" i="3"/>
  <c r="K1175" i="3" s="1"/>
  <c r="L1160" i="3"/>
  <c r="J1160" i="3"/>
  <c r="K1160" i="3" s="1"/>
  <c r="L1165" i="3"/>
  <c r="J1165" i="3"/>
  <c r="K1165" i="3" s="1"/>
  <c r="L1198" i="3"/>
  <c r="J1198" i="3"/>
  <c r="K1198" i="3" s="1"/>
  <c r="L1186" i="3"/>
  <c r="J1186" i="3"/>
  <c r="K1186" i="3" s="1"/>
  <c r="L1206" i="3"/>
  <c r="J1206" i="3"/>
  <c r="K1206" i="3" s="1"/>
  <c r="L1214" i="3"/>
  <c r="J1214" i="3"/>
  <c r="K1214" i="3" s="1"/>
  <c r="L1111" i="3"/>
  <c r="J1111" i="3"/>
  <c r="K1111" i="3" s="1"/>
  <c r="L1096" i="3"/>
  <c r="J1096" i="3"/>
  <c r="K1096" i="3" s="1"/>
  <c r="L1101" i="3"/>
  <c r="J1101" i="3"/>
  <c r="K1101" i="3" s="1"/>
  <c r="L1134" i="3"/>
  <c r="J1134" i="3"/>
  <c r="K1134" i="3" s="1"/>
  <c r="L1122" i="3"/>
  <c r="J1122" i="3"/>
  <c r="K1122" i="3" s="1"/>
  <c r="L1142" i="3"/>
  <c r="J1142" i="3"/>
  <c r="K1142" i="3" s="1"/>
  <c r="L1150" i="3"/>
  <c r="J1150" i="3"/>
  <c r="K1150" i="3" s="1"/>
  <c r="L1037" i="3"/>
  <c r="J1037" i="3"/>
  <c r="L1057" i="3"/>
  <c r="J1057" i="3"/>
  <c r="L1069" i="3"/>
  <c r="J1069" i="3"/>
  <c r="L1031" i="3"/>
  <c r="J1031" i="3"/>
  <c r="L1047" i="3"/>
  <c r="J1047" i="3"/>
  <c r="L1078" i="3"/>
  <c r="J1078" i="3"/>
  <c r="L1086" i="3"/>
  <c r="J1086" i="3"/>
  <c r="L983" i="3"/>
  <c r="J983" i="3"/>
  <c r="K983" i="3" s="1"/>
  <c r="L968" i="3"/>
  <c r="J968" i="3"/>
  <c r="K968" i="3" s="1"/>
  <c r="L973" i="3"/>
  <c r="J973" i="3"/>
  <c r="K973" i="3" s="1"/>
  <c r="L1006" i="3"/>
  <c r="J1006" i="3"/>
  <c r="K1006" i="3" s="1"/>
  <c r="L994" i="3"/>
  <c r="J994" i="3"/>
  <c r="K994" i="3" s="1"/>
  <c r="L1014" i="3"/>
  <c r="J1014" i="3"/>
  <c r="K1014" i="3" s="1"/>
  <c r="L1022" i="3"/>
  <c r="J1022" i="3"/>
  <c r="K1022" i="3" s="1"/>
  <c r="L909" i="3"/>
  <c r="J909" i="3"/>
  <c r="K909" i="3" s="1"/>
  <c r="L903" i="3"/>
  <c r="J903" i="3"/>
  <c r="K903" i="3" s="1"/>
  <c r="L919" i="3"/>
  <c r="J919" i="3"/>
  <c r="K919" i="3" s="1"/>
  <c r="L942" i="3"/>
  <c r="J942" i="3"/>
  <c r="K942" i="3" s="1"/>
  <c r="L930" i="3"/>
  <c r="J930" i="3"/>
  <c r="K930" i="3" s="1"/>
  <c r="L950" i="3"/>
  <c r="J950" i="3"/>
  <c r="K950" i="3" s="1"/>
  <c r="L958" i="3"/>
  <c r="J958" i="3"/>
  <c r="K958" i="3" s="1"/>
  <c r="L855" i="3"/>
  <c r="J855" i="3"/>
  <c r="K855" i="3" s="1"/>
  <c r="L840" i="3"/>
  <c r="J840" i="3"/>
  <c r="K840" i="3" s="1"/>
  <c r="L845" i="3"/>
  <c r="J845" i="3"/>
  <c r="K845" i="3" s="1"/>
  <c r="L878" i="3"/>
  <c r="J878" i="3"/>
  <c r="K878" i="3" s="1"/>
  <c r="L866" i="3"/>
  <c r="J866" i="3"/>
  <c r="K866" i="3" s="1"/>
  <c r="L886" i="3"/>
  <c r="J886" i="3"/>
  <c r="K886" i="3" s="1"/>
  <c r="L894" i="3"/>
  <c r="J894" i="3"/>
  <c r="K894" i="3" s="1"/>
  <c r="L781" i="3"/>
  <c r="J781" i="3"/>
  <c r="K781" i="3" s="1"/>
  <c r="L775" i="3"/>
  <c r="J775" i="3"/>
  <c r="K775" i="3" s="1"/>
  <c r="L791" i="3"/>
  <c r="J791" i="3"/>
  <c r="K791" i="3" s="1"/>
  <c r="L814" i="3"/>
  <c r="J814" i="3"/>
  <c r="K814" i="3" s="1"/>
  <c r="L802" i="3"/>
  <c r="J802" i="3"/>
  <c r="K802" i="3" s="1"/>
  <c r="L822" i="3"/>
  <c r="J822" i="3"/>
  <c r="K822" i="3" s="1"/>
  <c r="L830" i="3"/>
  <c r="J830" i="3"/>
  <c r="K830" i="3" s="1"/>
  <c r="L717" i="3"/>
  <c r="J717" i="3"/>
  <c r="K717" i="3" s="1"/>
  <c r="L711" i="3"/>
  <c r="J711" i="3"/>
  <c r="K711" i="3" s="1"/>
  <c r="L727" i="3"/>
  <c r="J727" i="3"/>
  <c r="K727" i="3" s="1"/>
  <c r="L750" i="3"/>
  <c r="J750" i="3"/>
  <c r="K750" i="3" s="1"/>
  <c r="L738" i="3"/>
  <c r="J738" i="3"/>
  <c r="K738" i="3" s="1"/>
  <c r="L758" i="3"/>
  <c r="J758" i="3"/>
  <c r="K758" i="3" s="1"/>
  <c r="L766" i="3"/>
  <c r="J766" i="3"/>
  <c r="K766" i="3" s="1"/>
  <c r="L648" i="3"/>
  <c r="J648" i="3"/>
  <c r="K648" i="3" s="1"/>
  <c r="L653" i="3"/>
  <c r="J653" i="3"/>
  <c r="K653" i="3" s="1"/>
  <c r="L686" i="3"/>
  <c r="J686" i="3"/>
  <c r="K686" i="3" s="1"/>
  <c r="L663" i="3"/>
  <c r="J663" i="3"/>
  <c r="K663" i="3" s="1"/>
  <c r="L674" i="3"/>
  <c r="J674" i="3"/>
  <c r="K674" i="3" s="1"/>
  <c r="L694" i="3"/>
  <c r="J694" i="3"/>
  <c r="K694" i="3" s="1"/>
  <c r="L702" i="3"/>
  <c r="J702" i="3"/>
  <c r="K702" i="3" s="1"/>
  <c r="L589" i="3"/>
  <c r="J589" i="3"/>
  <c r="K589" i="3" s="1"/>
  <c r="L583" i="3"/>
  <c r="J583" i="3"/>
  <c r="K583" i="3" s="1"/>
  <c r="L599" i="3"/>
  <c r="J599" i="3"/>
  <c r="K599" i="3" s="1"/>
  <c r="L622" i="3"/>
  <c r="J622" i="3"/>
  <c r="K622" i="3" s="1"/>
  <c r="L610" i="3"/>
  <c r="J610" i="3"/>
  <c r="K610" i="3" s="1"/>
  <c r="L630" i="3"/>
  <c r="J630" i="3"/>
  <c r="K630" i="3" s="1"/>
  <c r="L638" i="3"/>
  <c r="J638" i="3"/>
  <c r="K638" i="3" s="1"/>
  <c r="L519" i="3"/>
  <c r="J519" i="3"/>
  <c r="K519" i="3" s="1"/>
  <c r="L535" i="3"/>
  <c r="J535" i="3"/>
  <c r="K535" i="3" s="1"/>
  <c r="L525" i="3"/>
  <c r="J525" i="3"/>
  <c r="K525" i="3" s="1"/>
  <c r="L558" i="3"/>
  <c r="J558" i="3"/>
  <c r="K558" i="3" s="1"/>
  <c r="L546" i="3"/>
  <c r="J546" i="3"/>
  <c r="K546" i="3" s="1"/>
  <c r="L566" i="3"/>
  <c r="J566" i="3"/>
  <c r="K566" i="3" s="1"/>
  <c r="L574" i="3"/>
  <c r="J574" i="3"/>
  <c r="K574" i="3" s="1"/>
  <c r="L456" i="3"/>
  <c r="J456" i="3"/>
  <c r="K456" i="3" s="1"/>
  <c r="L461" i="3"/>
  <c r="J461" i="3"/>
  <c r="K461" i="3" s="1"/>
  <c r="L494" i="3"/>
  <c r="J494" i="3"/>
  <c r="K494" i="3" s="1"/>
  <c r="L472" i="3"/>
  <c r="J472" i="3"/>
  <c r="K472" i="3" s="1"/>
  <c r="L482" i="3"/>
  <c r="J482" i="3"/>
  <c r="K482" i="3" s="1"/>
  <c r="L502" i="3"/>
  <c r="J502" i="3"/>
  <c r="K502" i="3" s="1"/>
  <c r="L510" i="3"/>
  <c r="J510" i="3"/>
  <c r="K510" i="3" s="1"/>
  <c r="L407" i="3"/>
  <c r="J407" i="3"/>
  <c r="K407" i="3" s="1"/>
  <c r="L392" i="3"/>
  <c r="J392" i="3"/>
  <c r="K392" i="3" s="1"/>
  <c r="L397" i="3"/>
  <c r="J397" i="3"/>
  <c r="K397" i="3" s="1"/>
  <c r="L430" i="3"/>
  <c r="J430" i="3"/>
  <c r="K430" i="3" s="1"/>
  <c r="L418" i="3"/>
  <c r="J418" i="3"/>
  <c r="K418" i="3" s="1"/>
  <c r="L438" i="3"/>
  <c r="J438" i="3"/>
  <c r="K438" i="3" s="1"/>
  <c r="L446" i="3"/>
  <c r="J446" i="3"/>
  <c r="K446" i="3" s="1"/>
  <c r="L381" i="3"/>
  <c r="J381" i="3"/>
  <c r="K381" i="3" s="1"/>
  <c r="J372" i="3"/>
  <c r="K372" i="3" s="1"/>
  <c r="L372" i="3"/>
  <c r="J364" i="3"/>
  <c r="K364" i="3" s="1"/>
  <c r="L364" i="3"/>
  <c r="J352" i="3"/>
  <c r="K352" i="3" s="1"/>
  <c r="L352" i="3"/>
  <c r="J332" i="3"/>
  <c r="K332" i="3" s="1"/>
  <c r="L332" i="3"/>
  <c r="L342" i="3"/>
  <c r="J342" i="3"/>
  <c r="K342" i="3" s="1"/>
  <c r="L326" i="3"/>
  <c r="J326" i="3"/>
  <c r="K326" i="3" s="1"/>
  <c r="L308" i="3"/>
  <c r="J308" i="3"/>
  <c r="K308" i="3" s="1"/>
  <c r="L288" i="3"/>
  <c r="J288" i="3"/>
  <c r="K288" i="3" s="1"/>
  <c r="J278" i="3"/>
  <c r="K278" i="3" s="1"/>
  <c r="L278" i="3"/>
  <c r="L317" i="3"/>
  <c r="J317" i="3"/>
  <c r="K317" i="3" s="1"/>
  <c r="L300" i="3"/>
  <c r="J300" i="3"/>
  <c r="K300" i="3" s="1"/>
  <c r="L268" i="3"/>
  <c r="J268" i="3"/>
  <c r="K268" i="3" s="1"/>
  <c r="J262" i="3"/>
  <c r="K262" i="3" s="1"/>
  <c r="L262" i="3"/>
  <c r="J251" i="3"/>
  <c r="K251" i="3" s="1"/>
  <c r="J250" i="3"/>
  <c r="K250" i="3" s="1"/>
  <c r="J242" i="3"/>
  <c r="K242" i="3" s="1"/>
  <c r="J241" i="3"/>
  <c r="K241" i="3" s="1"/>
  <c r="J234" i="3"/>
  <c r="K234" i="3" s="1"/>
  <c r="J233" i="3"/>
  <c r="K233" i="3" s="1"/>
  <c r="J223" i="3"/>
  <c r="K223" i="3" s="1"/>
  <c r="J222" i="3"/>
  <c r="K222" i="3" s="1"/>
  <c r="J212" i="3"/>
  <c r="K212" i="3" s="1"/>
  <c r="J211" i="3"/>
  <c r="K211" i="3" s="1"/>
  <c r="J203" i="3"/>
  <c r="K203" i="3" s="1"/>
  <c r="J202" i="3"/>
  <c r="K202" i="3" s="1"/>
  <c r="J196" i="3"/>
  <c r="K196" i="3" s="1"/>
  <c r="K1086" i="3" l="1"/>
  <c r="K1078" i="3"/>
  <c r="K1047" i="3"/>
  <c r="K1031" i="3"/>
  <c r="K1069" i="3"/>
  <c r="K1057" i="3"/>
  <c r="K1037" i="3"/>
  <c r="L1215" i="3"/>
  <c r="J1215" i="3"/>
  <c r="K1215" i="3" s="1"/>
  <c r="L1207" i="3"/>
  <c r="J1207" i="3"/>
  <c r="K1207" i="3" s="1"/>
  <c r="L1187" i="3"/>
  <c r="J1187" i="3"/>
  <c r="K1187" i="3" s="1"/>
  <c r="L1199" i="3"/>
  <c r="J1199" i="3"/>
  <c r="K1199" i="3" s="1"/>
  <c r="J1166" i="3"/>
  <c r="K1166" i="3" s="1"/>
  <c r="L1166" i="3"/>
  <c r="L1161" i="3"/>
  <c r="J1161" i="3"/>
  <c r="K1161" i="3" s="1"/>
  <c r="L1176" i="3"/>
  <c r="J1176" i="3"/>
  <c r="K1176" i="3" s="1"/>
  <c r="L1151" i="3"/>
  <c r="J1151" i="3"/>
  <c r="K1151" i="3" s="1"/>
  <c r="L1143" i="3"/>
  <c r="J1143" i="3"/>
  <c r="K1143" i="3" s="1"/>
  <c r="L1123" i="3"/>
  <c r="J1123" i="3"/>
  <c r="K1123" i="3" s="1"/>
  <c r="L1135" i="3"/>
  <c r="J1135" i="3"/>
  <c r="K1135" i="3" s="1"/>
  <c r="J1102" i="3"/>
  <c r="K1102" i="3" s="1"/>
  <c r="L1102" i="3"/>
  <c r="L1097" i="3"/>
  <c r="J1097" i="3"/>
  <c r="K1097" i="3" s="1"/>
  <c r="L1112" i="3"/>
  <c r="J1112" i="3"/>
  <c r="K1112" i="3" s="1"/>
  <c r="L1087" i="3"/>
  <c r="J1087" i="3"/>
  <c r="L1079" i="3"/>
  <c r="J1079" i="3"/>
  <c r="J1048" i="3"/>
  <c r="L1048" i="3"/>
  <c r="J1032" i="3"/>
  <c r="L1032" i="3"/>
  <c r="L1070" i="3"/>
  <c r="J1070" i="3"/>
  <c r="L1058" i="3"/>
  <c r="J1058" i="3"/>
  <c r="L1038" i="3"/>
  <c r="J1038" i="3"/>
  <c r="L1023" i="3"/>
  <c r="J1023" i="3"/>
  <c r="K1023" i="3" s="1"/>
  <c r="L1015" i="3"/>
  <c r="J1015" i="3"/>
  <c r="K1015" i="3" s="1"/>
  <c r="L995" i="3"/>
  <c r="J995" i="3"/>
  <c r="K995" i="3" s="1"/>
  <c r="L1007" i="3"/>
  <c r="J1007" i="3"/>
  <c r="K1007" i="3" s="1"/>
  <c r="J974" i="3"/>
  <c r="K974" i="3" s="1"/>
  <c r="L974" i="3"/>
  <c r="L969" i="3"/>
  <c r="J969" i="3"/>
  <c r="K969" i="3" s="1"/>
  <c r="L984" i="3"/>
  <c r="J984" i="3"/>
  <c r="K984" i="3" s="1"/>
  <c r="L959" i="3"/>
  <c r="J959" i="3"/>
  <c r="K959" i="3" s="1"/>
  <c r="L951" i="3"/>
  <c r="J951" i="3"/>
  <c r="K951" i="3" s="1"/>
  <c r="L931" i="3"/>
  <c r="J931" i="3"/>
  <c r="K931" i="3" s="1"/>
  <c r="L943" i="3"/>
  <c r="J943" i="3"/>
  <c r="K943" i="3" s="1"/>
  <c r="L920" i="3"/>
  <c r="J920" i="3"/>
  <c r="K920" i="3" s="1"/>
  <c r="J904" i="3"/>
  <c r="K904" i="3" s="1"/>
  <c r="L904" i="3"/>
  <c r="L910" i="3"/>
  <c r="J910" i="3"/>
  <c r="K910" i="3" s="1"/>
  <c r="L895" i="3"/>
  <c r="J895" i="3"/>
  <c r="K895" i="3" s="1"/>
  <c r="L887" i="3"/>
  <c r="J887" i="3"/>
  <c r="K887" i="3" s="1"/>
  <c r="L867" i="3"/>
  <c r="J867" i="3"/>
  <c r="K867" i="3" s="1"/>
  <c r="L879" i="3"/>
  <c r="J879" i="3"/>
  <c r="K879" i="3" s="1"/>
  <c r="J846" i="3"/>
  <c r="K846" i="3" s="1"/>
  <c r="L846" i="3"/>
  <c r="L841" i="3"/>
  <c r="J841" i="3"/>
  <c r="K841" i="3" s="1"/>
  <c r="L856" i="3"/>
  <c r="J856" i="3"/>
  <c r="K856" i="3" s="1"/>
  <c r="L831" i="3"/>
  <c r="J831" i="3"/>
  <c r="K831" i="3" s="1"/>
  <c r="L823" i="3"/>
  <c r="J823" i="3"/>
  <c r="K823" i="3" s="1"/>
  <c r="L803" i="3"/>
  <c r="J803" i="3"/>
  <c r="K803" i="3" s="1"/>
  <c r="L815" i="3"/>
  <c r="J815" i="3"/>
  <c r="K815" i="3" s="1"/>
  <c r="J792" i="3"/>
  <c r="K792" i="3" s="1"/>
  <c r="L792" i="3"/>
  <c r="J776" i="3"/>
  <c r="K776" i="3" s="1"/>
  <c r="L776" i="3"/>
  <c r="L782" i="3"/>
  <c r="J782" i="3"/>
  <c r="K782" i="3" s="1"/>
  <c r="L767" i="3"/>
  <c r="J767" i="3"/>
  <c r="K767" i="3" s="1"/>
  <c r="L759" i="3"/>
  <c r="J759" i="3"/>
  <c r="K759" i="3" s="1"/>
  <c r="L739" i="3"/>
  <c r="J739" i="3"/>
  <c r="K739" i="3" s="1"/>
  <c r="L751" i="3"/>
  <c r="J751" i="3"/>
  <c r="K751" i="3" s="1"/>
  <c r="J728" i="3"/>
  <c r="K728" i="3" s="1"/>
  <c r="L728" i="3"/>
  <c r="J712" i="3"/>
  <c r="K712" i="3" s="1"/>
  <c r="L712" i="3"/>
  <c r="L718" i="3"/>
  <c r="J718" i="3"/>
  <c r="K718" i="3" s="1"/>
  <c r="L703" i="3"/>
  <c r="J703" i="3"/>
  <c r="K703" i="3" s="1"/>
  <c r="L695" i="3"/>
  <c r="J695" i="3"/>
  <c r="K695" i="3" s="1"/>
  <c r="L675" i="3"/>
  <c r="J675" i="3"/>
  <c r="K675" i="3" s="1"/>
  <c r="L664" i="3"/>
  <c r="J664" i="3"/>
  <c r="K664" i="3" s="1"/>
  <c r="L687" i="3"/>
  <c r="J687" i="3"/>
  <c r="K687" i="3" s="1"/>
  <c r="J654" i="3"/>
  <c r="K654" i="3" s="1"/>
  <c r="L654" i="3"/>
  <c r="L649" i="3"/>
  <c r="J649" i="3"/>
  <c r="K649" i="3" s="1"/>
  <c r="L639" i="3"/>
  <c r="J639" i="3"/>
  <c r="K639" i="3" s="1"/>
  <c r="L631" i="3"/>
  <c r="J631" i="3"/>
  <c r="K631" i="3" s="1"/>
  <c r="L611" i="3"/>
  <c r="J611" i="3"/>
  <c r="K611" i="3" s="1"/>
  <c r="L623" i="3"/>
  <c r="J623" i="3"/>
  <c r="K623" i="3" s="1"/>
  <c r="L600" i="3"/>
  <c r="J600" i="3"/>
  <c r="K600" i="3" s="1"/>
  <c r="J584" i="3"/>
  <c r="K584" i="3" s="1"/>
  <c r="L584" i="3"/>
  <c r="L590" i="3"/>
  <c r="J590" i="3"/>
  <c r="K590" i="3" s="1"/>
  <c r="L575" i="3"/>
  <c r="J575" i="3"/>
  <c r="K575" i="3" s="1"/>
  <c r="L567" i="3"/>
  <c r="J567" i="3"/>
  <c r="K567" i="3" s="1"/>
  <c r="L547" i="3"/>
  <c r="J547" i="3"/>
  <c r="K547" i="3" s="1"/>
  <c r="L559" i="3"/>
  <c r="J559" i="3"/>
  <c r="K559" i="3" s="1"/>
  <c r="J526" i="3"/>
  <c r="K526" i="3" s="1"/>
  <c r="L526" i="3"/>
  <c r="L536" i="3"/>
  <c r="J536" i="3"/>
  <c r="K536" i="3" s="1"/>
  <c r="L520" i="3"/>
  <c r="J520" i="3"/>
  <c r="K520" i="3" s="1"/>
  <c r="L511" i="3"/>
  <c r="J511" i="3"/>
  <c r="K511" i="3" s="1"/>
  <c r="L503" i="3"/>
  <c r="J503" i="3"/>
  <c r="K503" i="3" s="1"/>
  <c r="L483" i="3"/>
  <c r="J483" i="3"/>
  <c r="K483" i="3" s="1"/>
  <c r="L473" i="3"/>
  <c r="J473" i="3"/>
  <c r="K473" i="3" s="1"/>
  <c r="L495" i="3"/>
  <c r="J495" i="3"/>
  <c r="K495" i="3" s="1"/>
  <c r="J462" i="3"/>
  <c r="K462" i="3" s="1"/>
  <c r="L462" i="3"/>
  <c r="L457" i="3"/>
  <c r="J457" i="3"/>
  <c r="K457" i="3" s="1"/>
  <c r="L447" i="3"/>
  <c r="J447" i="3"/>
  <c r="K447" i="3" s="1"/>
  <c r="L439" i="3"/>
  <c r="J439" i="3"/>
  <c r="K439" i="3" s="1"/>
  <c r="L419" i="3"/>
  <c r="J419" i="3"/>
  <c r="K419" i="3" s="1"/>
  <c r="L431" i="3"/>
  <c r="J431" i="3"/>
  <c r="K431" i="3" s="1"/>
  <c r="J398" i="3"/>
  <c r="K398" i="3" s="1"/>
  <c r="L398" i="3"/>
  <c r="L393" i="3"/>
  <c r="J393" i="3"/>
  <c r="K393" i="3" s="1"/>
  <c r="L408" i="3"/>
  <c r="J408" i="3"/>
  <c r="K408" i="3" s="1"/>
  <c r="L333" i="3"/>
  <c r="J333" i="3"/>
  <c r="K333" i="3" s="1"/>
  <c r="L353" i="3"/>
  <c r="J353" i="3"/>
  <c r="K353" i="3" s="1"/>
  <c r="L365" i="3"/>
  <c r="J365" i="3"/>
  <c r="K365" i="3" s="1"/>
  <c r="L373" i="3"/>
  <c r="J373" i="3"/>
  <c r="K373" i="3" s="1"/>
  <c r="L327" i="3"/>
  <c r="J327" i="3"/>
  <c r="K327" i="3" s="1"/>
  <c r="L343" i="3"/>
  <c r="J343" i="3"/>
  <c r="K343" i="3" s="1"/>
  <c r="L382" i="3"/>
  <c r="J382" i="3"/>
  <c r="K382" i="3" s="1"/>
  <c r="L269" i="3"/>
  <c r="J269" i="3"/>
  <c r="K269" i="3" s="1"/>
  <c r="L263" i="3"/>
  <c r="J263" i="3"/>
  <c r="K263" i="3" s="1"/>
  <c r="L279" i="3"/>
  <c r="J279" i="3"/>
  <c r="K279" i="3" s="1"/>
  <c r="L301" i="3"/>
  <c r="J301" i="3"/>
  <c r="K301" i="3" s="1"/>
  <c r="L318" i="3"/>
  <c r="J318" i="3"/>
  <c r="K318" i="3" s="1"/>
  <c r="L289" i="3"/>
  <c r="J289" i="3"/>
  <c r="K289" i="3" s="1"/>
  <c r="L309" i="3"/>
  <c r="J309" i="3"/>
  <c r="K309" i="3" s="1"/>
  <c r="L250" i="3"/>
  <c r="L251" i="3" s="1"/>
  <c r="L242" i="3"/>
  <c r="L241" i="3"/>
  <c r="L234" i="3"/>
  <c r="L233" i="3"/>
  <c r="L222" i="3"/>
  <c r="L212" i="3"/>
  <c r="L211" i="3"/>
  <c r="L202" i="3"/>
  <c r="L195" i="3"/>
  <c r="L196" i="3" s="1"/>
  <c r="K1038" i="3" l="1"/>
  <c r="K1058" i="3"/>
  <c r="K1070" i="3"/>
  <c r="K1079" i="3"/>
  <c r="K1087" i="3"/>
  <c r="K1032" i="3"/>
  <c r="K1048" i="3"/>
  <c r="L1167" i="3"/>
  <c r="J1167" i="3"/>
  <c r="K1167" i="3" s="1"/>
  <c r="L1177" i="3"/>
  <c r="J1177" i="3"/>
  <c r="K1177" i="3" s="1"/>
  <c r="L1200" i="3"/>
  <c r="J1200" i="3"/>
  <c r="K1200" i="3" s="1"/>
  <c r="L1188" i="3"/>
  <c r="J1188" i="3"/>
  <c r="K1188" i="3" s="1"/>
  <c r="L1208" i="3"/>
  <c r="J1208" i="3"/>
  <c r="K1208" i="3" s="1"/>
  <c r="L1216" i="3"/>
  <c r="J1216" i="3"/>
  <c r="K1216" i="3" s="1"/>
  <c r="L1103" i="3"/>
  <c r="J1103" i="3"/>
  <c r="K1103" i="3" s="1"/>
  <c r="L1113" i="3"/>
  <c r="J1113" i="3"/>
  <c r="K1113" i="3" s="1"/>
  <c r="L1136" i="3"/>
  <c r="J1136" i="3"/>
  <c r="K1136" i="3" s="1"/>
  <c r="L1124" i="3"/>
  <c r="J1124" i="3"/>
  <c r="K1124" i="3" s="1"/>
  <c r="L1144" i="3"/>
  <c r="J1144" i="3"/>
  <c r="K1144" i="3" s="1"/>
  <c r="L1152" i="3"/>
  <c r="J1152" i="3"/>
  <c r="K1152" i="3" s="1"/>
  <c r="L1033" i="3"/>
  <c r="J1033" i="3"/>
  <c r="L1049" i="3"/>
  <c r="J1049" i="3"/>
  <c r="L1039" i="3"/>
  <c r="J1039" i="3"/>
  <c r="L1059" i="3"/>
  <c r="J1059" i="3"/>
  <c r="L1071" i="3"/>
  <c r="J1071" i="3"/>
  <c r="L1080" i="3"/>
  <c r="J1080" i="3"/>
  <c r="L1088" i="3"/>
  <c r="J1088" i="3"/>
  <c r="L975" i="3"/>
  <c r="J975" i="3"/>
  <c r="K975" i="3" s="1"/>
  <c r="L985" i="3"/>
  <c r="J985" i="3"/>
  <c r="K985" i="3" s="1"/>
  <c r="L1008" i="3"/>
  <c r="J1008" i="3"/>
  <c r="K1008" i="3" s="1"/>
  <c r="L996" i="3"/>
  <c r="J996" i="3"/>
  <c r="K996" i="3" s="1"/>
  <c r="L1016" i="3"/>
  <c r="J1016" i="3"/>
  <c r="K1016" i="3" s="1"/>
  <c r="L1024" i="3"/>
  <c r="J1024" i="3"/>
  <c r="K1024" i="3" s="1"/>
  <c r="L905" i="3"/>
  <c r="J905" i="3"/>
  <c r="K905" i="3" s="1"/>
  <c r="L911" i="3"/>
  <c r="J911" i="3"/>
  <c r="K911" i="3" s="1"/>
  <c r="L921" i="3"/>
  <c r="J921" i="3"/>
  <c r="K921" i="3" s="1"/>
  <c r="L944" i="3"/>
  <c r="J944" i="3"/>
  <c r="K944" i="3" s="1"/>
  <c r="L932" i="3"/>
  <c r="J932" i="3"/>
  <c r="K932" i="3" s="1"/>
  <c r="L952" i="3"/>
  <c r="J952" i="3"/>
  <c r="K952" i="3" s="1"/>
  <c r="L960" i="3"/>
  <c r="J960" i="3"/>
  <c r="K960" i="3" s="1"/>
  <c r="L847" i="3"/>
  <c r="J847" i="3"/>
  <c r="K847" i="3" s="1"/>
  <c r="L857" i="3"/>
  <c r="J857" i="3"/>
  <c r="K857" i="3" s="1"/>
  <c r="L880" i="3"/>
  <c r="J880" i="3"/>
  <c r="K880" i="3" s="1"/>
  <c r="L868" i="3"/>
  <c r="J868" i="3"/>
  <c r="K868" i="3" s="1"/>
  <c r="L888" i="3"/>
  <c r="J888" i="3"/>
  <c r="K888" i="3" s="1"/>
  <c r="L896" i="3"/>
  <c r="J896" i="3"/>
  <c r="K896" i="3" s="1"/>
  <c r="L777" i="3"/>
  <c r="J777" i="3"/>
  <c r="K777" i="3" s="1"/>
  <c r="L793" i="3"/>
  <c r="J793" i="3"/>
  <c r="K793" i="3" s="1"/>
  <c r="L783" i="3"/>
  <c r="J783" i="3"/>
  <c r="K783" i="3" s="1"/>
  <c r="L816" i="3"/>
  <c r="J816" i="3"/>
  <c r="K816" i="3" s="1"/>
  <c r="L804" i="3"/>
  <c r="J804" i="3"/>
  <c r="K804" i="3" s="1"/>
  <c r="L824" i="3"/>
  <c r="J824" i="3"/>
  <c r="K824" i="3" s="1"/>
  <c r="L832" i="3"/>
  <c r="J832" i="3"/>
  <c r="K832" i="3" s="1"/>
  <c r="L713" i="3"/>
  <c r="J713" i="3"/>
  <c r="K713" i="3" s="1"/>
  <c r="L729" i="3"/>
  <c r="J729" i="3"/>
  <c r="K729" i="3" s="1"/>
  <c r="L719" i="3"/>
  <c r="J719" i="3"/>
  <c r="K719" i="3" s="1"/>
  <c r="L752" i="3"/>
  <c r="J752" i="3"/>
  <c r="K752" i="3" s="1"/>
  <c r="L740" i="3"/>
  <c r="J740" i="3"/>
  <c r="K740" i="3" s="1"/>
  <c r="L760" i="3"/>
  <c r="J760" i="3"/>
  <c r="K760" i="3" s="1"/>
  <c r="L768" i="3"/>
  <c r="J768" i="3"/>
  <c r="K768" i="3" s="1"/>
  <c r="L655" i="3"/>
  <c r="J655" i="3"/>
  <c r="K655" i="3" s="1"/>
  <c r="L688" i="3"/>
  <c r="J688" i="3"/>
  <c r="K688" i="3" s="1"/>
  <c r="L665" i="3"/>
  <c r="J665" i="3"/>
  <c r="K665" i="3" s="1"/>
  <c r="L676" i="3"/>
  <c r="J676" i="3"/>
  <c r="K676" i="3" s="1"/>
  <c r="L696" i="3"/>
  <c r="J696" i="3"/>
  <c r="K696" i="3" s="1"/>
  <c r="L704" i="3"/>
  <c r="J704" i="3"/>
  <c r="K704" i="3" s="1"/>
  <c r="L585" i="3"/>
  <c r="J585" i="3"/>
  <c r="K585" i="3" s="1"/>
  <c r="L591" i="3"/>
  <c r="J591" i="3"/>
  <c r="K591" i="3" s="1"/>
  <c r="L601" i="3"/>
  <c r="J601" i="3"/>
  <c r="K601" i="3" s="1"/>
  <c r="L624" i="3"/>
  <c r="J624" i="3"/>
  <c r="K624" i="3" s="1"/>
  <c r="L612" i="3"/>
  <c r="J612" i="3"/>
  <c r="K612" i="3" s="1"/>
  <c r="L632" i="3"/>
  <c r="J632" i="3"/>
  <c r="K632" i="3" s="1"/>
  <c r="L640" i="3"/>
  <c r="J640" i="3"/>
  <c r="K640" i="3" s="1"/>
  <c r="L527" i="3"/>
  <c r="J527" i="3"/>
  <c r="K527" i="3" s="1"/>
  <c r="L521" i="3"/>
  <c r="J521" i="3"/>
  <c r="K521" i="3" s="1"/>
  <c r="L537" i="3"/>
  <c r="J537" i="3"/>
  <c r="K537" i="3" s="1"/>
  <c r="L560" i="3"/>
  <c r="J560" i="3"/>
  <c r="K560" i="3" s="1"/>
  <c r="L548" i="3"/>
  <c r="J548" i="3"/>
  <c r="K548" i="3" s="1"/>
  <c r="L568" i="3"/>
  <c r="J568" i="3"/>
  <c r="K568" i="3" s="1"/>
  <c r="L576" i="3"/>
  <c r="J576" i="3"/>
  <c r="K576" i="3" s="1"/>
  <c r="L463" i="3"/>
  <c r="J463" i="3"/>
  <c r="K463" i="3" s="1"/>
  <c r="L496" i="3"/>
  <c r="J496" i="3"/>
  <c r="K496" i="3" s="1"/>
  <c r="L474" i="3"/>
  <c r="J474" i="3"/>
  <c r="K474" i="3" s="1"/>
  <c r="L484" i="3"/>
  <c r="J484" i="3"/>
  <c r="K484" i="3" s="1"/>
  <c r="L504" i="3"/>
  <c r="J504" i="3"/>
  <c r="K504" i="3" s="1"/>
  <c r="L512" i="3"/>
  <c r="J512" i="3"/>
  <c r="K512" i="3" s="1"/>
  <c r="L399" i="3"/>
  <c r="J399" i="3"/>
  <c r="K399" i="3" s="1"/>
  <c r="L409" i="3"/>
  <c r="J409" i="3"/>
  <c r="K409" i="3" s="1"/>
  <c r="L432" i="3"/>
  <c r="J432" i="3"/>
  <c r="K432" i="3" s="1"/>
  <c r="L420" i="3"/>
  <c r="J420" i="3"/>
  <c r="K420" i="3" s="1"/>
  <c r="L440" i="3"/>
  <c r="J440" i="3"/>
  <c r="K440" i="3" s="1"/>
  <c r="L448" i="3"/>
  <c r="J448" i="3"/>
  <c r="K448" i="3" s="1"/>
  <c r="L383" i="3"/>
  <c r="J383" i="3"/>
  <c r="K383" i="3" s="1"/>
  <c r="J344" i="3"/>
  <c r="K344" i="3" s="1"/>
  <c r="L344" i="3"/>
  <c r="J328" i="3"/>
  <c r="K328" i="3" s="1"/>
  <c r="L328" i="3"/>
  <c r="L374" i="3"/>
  <c r="J374" i="3"/>
  <c r="K374" i="3" s="1"/>
  <c r="L366" i="3"/>
  <c r="J366" i="3"/>
  <c r="K366" i="3" s="1"/>
  <c r="L354" i="3"/>
  <c r="J354" i="3"/>
  <c r="K354" i="3" s="1"/>
  <c r="L334" i="3"/>
  <c r="J334" i="3"/>
  <c r="K334" i="3" s="1"/>
  <c r="J290" i="3"/>
  <c r="K290" i="3" s="1"/>
  <c r="L290" i="3"/>
  <c r="J302" i="3"/>
  <c r="K302" i="3" s="1"/>
  <c r="L302" i="3"/>
  <c r="J310" i="3"/>
  <c r="K310" i="3" s="1"/>
  <c r="L310" i="3"/>
  <c r="L319" i="3"/>
  <c r="J319" i="3"/>
  <c r="K319" i="3" s="1"/>
  <c r="L280" i="3"/>
  <c r="J280" i="3"/>
  <c r="K280" i="3" s="1"/>
  <c r="L264" i="3"/>
  <c r="J264" i="3"/>
  <c r="K264" i="3" s="1"/>
  <c r="J270" i="3"/>
  <c r="K270" i="3" s="1"/>
  <c r="L270" i="3"/>
  <c r="J252" i="3"/>
  <c r="K252" i="3" s="1"/>
  <c r="J243" i="3"/>
  <c r="K243" i="3" s="1"/>
  <c r="J235" i="3"/>
  <c r="K235" i="3" s="1"/>
  <c r="J213" i="3"/>
  <c r="K213" i="3" s="1"/>
  <c r="J197" i="3"/>
  <c r="K197" i="3" s="1"/>
  <c r="L197" i="3"/>
  <c r="L203" i="3"/>
  <c r="L223" i="3"/>
  <c r="L235" i="3"/>
  <c r="L252" i="3"/>
  <c r="L213" i="3"/>
  <c r="L243" i="3"/>
  <c r="J187" i="3"/>
  <c r="K187" i="3" s="1"/>
  <c r="J186" i="3"/>
  <c r="K186" i="3" s="1"/>
  <c r="J178" i="3"/>
  <c r="K178" i="3" s="1"/>
  <c r="J177" i="3"/>
  <c r="K177" i="3" s="1"/>
  <c r="J170" i="3"/>
  <c r="K170" i="3" s="1"/>
  <c r="J169" i="3"/>
  <c r="K169" i="3" s="1"/>
  <c r="J159" i="3"/>
  <c r="K159" i="3" s="1"/>
  <c r="J158" i="3"/>
  <c r="K158" i="3" s="1"/>
  <c r="J148" i="3"/>
  <c r="K148" i="3" s="1"/>
  <c r="J147" i="3"/>
  <c r="K147" i="3" s="1"/>
  <c r="L148" i="3"/>
  <c r="L149" i="3" s="1"/>
  <c r="L150" i="3" s="1"/>
  <c r="L151" i="3" s="1"/>
  <c r="L152" i="3" s="1"/>
  <c r="L153" i="3" s="1"/>
  <c r="L154" i="3" s="1"/>
  <c r="L155" i="3" s="1"/>
  <c r="L156" i="3" s="1"/>
  <c r="L157" i="3" s="1"/>
  <c r="L147" i="3"/>
  <c r="J139" i="3"/>
  <c r="K139" i="3" s="1"/>
  <c r="J138" i="3"/>
  <c r="K138" i="3" s="1"/>
  <c r="L138" i="3"/>
  <c r="J132" i="3"/>
  <c r="K132" i="3" s="1"/>
  <c r="J131" i="3"/>
  <c r="K131" i="3" s="1"/>
  <c r="L132" i="3"/>
  <c r="L133" i="3" s="1"/>
  <c r="L134" i="3" s="1"/>
  <c r="L135" i="3" s="1"/>
  <c r="L136" i="3" s="1"/>
  <c r="L137" i="3" s="1"/>
  <c r="L131" i="3"/>
  <c r="L186" i="3"/>
  <c r="L187" i="3" s="1"/>
  <c r="J188" i="3" s="1"/>
  <c r="K188" i="3" s="1"/>
  <c r="L177" i="3"/>
  <c r="L178" i="3" s="1"/>
  <c r="J179" i="3" s="1"/>
  <c r="K179" i="3" s="1"/>
  <c r="L169" i="3"/>
  <c r="L170" i="3" s="1"/>
  <c r="J171" i="3" s="1"/>
  <c r="K171" i="3" s="1"/>
  <c r="L158" i="3"/>
  <c r="L159" i="3" s="1"/>
  <c r="J160" i="3" s="1"/>
  <c r="K160" i="3" s="1"/>
  <c r="L139" i="3"/>
  <c r="J140" i="3" s="1"/>
  <c r="K140" i="3" s="1"/>
  <c r="M132" i="3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K1088" i="3" l="1"/>
  <c r="K1080" i="3"/>
  <c r="K1071" i="3"/>
  <c r="K1059" i="3"/>
  <c r="K1039" i="3"/>
  <c r="K1049" i="3"/>
  <c r="K1033" i="3"/>
  <c r="L1217" i="3"/>
  <c r="J1217" i="3"/>
  <c r="K1217" i="3" s="1"/>
  <c r="L1209" i="3"/>
  <c r="J1209" i="3"/>
  <c r="K1209" i="3" s="1"/>
  <c r="L1189" i="3"/>
  <c r="J1189" i="3"/>
  <c r="K1189" i="3" s="1"/>
  <c r="L1178" i="3"/>
  <c r="J1178" i="3"/>
  <c r="K1178" i="3" s="1"/>
  <c r="L1168" i="3"/>
  <c r="J1168" i="3"/>
  <c r="K1168" i="3" s="1"/>
  <c r="L1153" i="3"/>
  <c r="J1153" i="3"/>
  <c r="K1153" i="3" s="1"/>
  <c r="L1145" i="3"/>
  <c r="J1145" i="3"/>
  <c r="K1145" i="3" s="1"/>
  <c r="L1125" i="3"/>
  <c r="J1125" i="3"/>
  <c r="K1125" i="3" s="1"/>
  <c r="J1114" i="3"/>
  <c r="K1114" i="3" s="1"/>
  <c r="L1114" i="3"/>
  <c r="L1104" i="3"/>
  <c r="J1104" i="3"/>
  <c r="K1104" i="3" s="1"/>
  <c r="L1089" i="3"/>
  <c r="J1089" i="3"/>
  <c r="L1081" i="3"/>
  <c r="J1081" i="3"/>
  <c r="J1072" i="3"/>
  <c r="L1072" i="3"/>
  <c r="J1060" i="3"/>
  <c r="L1060" i="3"/>
  <c r="J1040" i="3"/>
  <c r="L1040" i="3"/>
  <c r="L1050" i="3"/>
  <c r="J1050" i="3"/>
  <c r="L1025" i="3"/>
  <c r="J1025" i="3"/>
  <c r="K1025" i="3" s="1"/>
  <c r="L1017" i="3"/>
  <c r="J1017" i="3"/>
  <c r="K1017" i="3" s="1"/>
  <c r="L997" i="3"/>
  <c r="J997" i="3"/>
  <c r="K997" i="3" s="1"/>
  <c r="L986" i="3"/>
  <c r="J986" i="3"/>
  <c r="K986" i="3" s="1"/>
  <c r="L976" i="3"/>
  <c r="J976" i="3"/>
  <c r="K976" i="3" s="1"/>
  <c r="L961" i="3"/>
  <c r="J961" i="3"/>
  <c r="K961" i="3" s="1"/>
  <c r="L953" i="3"/>
  <c r="J953" i="3"/>
  <c r="K953" i="3" s="1"/>
  <c r="L933" i="3"/>
  <c r="J933" i="3"/>
  <c r="K933" i="3" s="1"/>
  <c r="L922" i="3"/>
  <c r="J922" i="3"/>
  <c r="K922" i="3" s="1"/>
  <c r="J912" i="3"/>
  <c r="K912" i="3" s="1"/>
  <c r="L912" i="3"/>
  <c r="L897" i="3"/>
  <c r="J897" i="3"/>
  <c r="K897" i="3" s="1"/>
  <c r="L889" i="3"/>
  <c r="J889" i="3"/>
  <c r="K889" i="3" s="1"/>
  <c r="L869" i="3"/>
  <c r="J869" i="3"/>
  <c r="K869" i="3" s="1"/>
  <c r="L858" i="3"/>
  <c r="J858" i="3"/>
  <c r="K858" i="3" s="1"/>
  <c r="L848" i="3"/>
  <c r="J848" i="3"/>
  <c r="K848" i="3" s="1"/>
  <c r="L833" i="3"/>
  <c r="J833" i="3"/>
  <c r="K833" i="3" s="1"/>
  <c r="L825" i="3"/>
  <c r="J825" i="3"/>
  <c r="K825" i="3" s="1"/>
  <c r="L805" i="3"/>
  <c r="J805" i="3"/>
  <c r="K805" i="3" s="1"/>
  <c r="J784" i="3"/>
  <c r="K784" i="3" s="1"/>
  <c r="L784" i="3"/>
  <c r="L794" i="3"/>
  <c r="J794" i="3"/>
  <c r="K794" i="3" s="1"/>
  <c r="L769" i="3"/>
  <c r="J769" i="3"/>
  <c r="K769" i="3" s="1"/>
  <c r="L761" i="3"/>
  <c r="J761" i="3"/>
  <c r="K761" i="3" s="1"/>
  <c r="L741" i="3"/>
  <c r="J741" i="3"/>
  <c r="K741" i="3" s="1"/>
  <c r="J720" i="3"/>
  <c r="K720" i="3" s="1"/>
  <c r="L720" i="3"/>
  <c r="L730" i="3"/>
  <c r="J730" i="3"/>
  <c r="K730" i="3" s="1"/>
  <c r="L705" i="3"/>
  <c r="J705" i="3"/>
  <c r="K705" i="3" s="1"/>
  <c r="L697" i="3"/>
  <c r="J697" i="3"/>
  <c r="K697" i="3" s="1"/>
  <c r="L677" i="3"/>
  <c r="J677" i="3"/>
  <c r="K677" i="3" s="1"/>
  <c r="L666" i="3"/>
  <c r="J666" i="3"/>
  <c r="K666" i="3" s="1"/>
  <c r="L656" i="3"/>
  <c r="J656" i="3"/>
  <c r="K656" i="3" s="1"/>
  <c r="L641" i="3"/>
  <c r="J641" i="3"/>
  <c r="K641" i="3" s="1"/>
  <c r="L633" i="3"/>
  <c r="J633" i="3"/>
  <c r="K633" i="3" s="1"/>
  <c r="L613" i="3"/>
  <c r="J613" i="3"/>
  <c r="K613" i="3" s="1"/>
  <c r="L602" i="3"/>
  <c r="J602" i="3"/>
  <c r="K602" i="3" s="1"/>
  <c r="J592" i="3"/>
  <c r="K592" i="3" s="1"/>
  <c r="L592" i="3"/>
  <c r="L577" i="3"/>
  <c r="J577" i="3"/>
  <c r="K577" i="3" s="1"/>
  <c r="L569" i="3"/>
  <c r="J569" i="3"/>
  <c r="K569" i="3" s="1"/>
  <c r="L549" i="3"/>
  <c r="J549" i="3"/>
  <c r="K549" i="3" s="1"/>
  <c r="L538" i="3"/>
  <c r="J538" i="3"/>
  <c r="K538" i="3" s="1"/>
  <c r="L528" i="3"/>
  <c r="J528" i="3"/>
  <c r="K528" i="3" s="1"/>
  <c r="L513" i="3"/>
  <c r="J513" i="3"/>
  <c r="K513" i="3" s="1"/>
  <c r="L505" i="3"/>
  <c r="J505" i="3"/>
  <c r="K505" i="3" s="1"/>
  <c r="L485" i="3"/>
  <c r="J485" i="3"/>
  <c r="K485" i="3" s="1"/>
  <c r="L475" i="3"/>
  <c r="J475" i="3"/>
  <c r="K475" i="3" s="1"/>
  <c r="L464" i="3"/>
  <c r="J464" i="3"/>
  <c r="K464" i="3" s="1"/>
  <c r="L449" i="3"/>
  <c r="J449" i="3"/>
  <c r="K449" i="3" s="1"/>
  <c r="L441" i="3"/>
  <c r="J441" i="3"/>
  <c r="K441" i="3" s="1"/>
  <c r="L421" i="3"/>
  <c r="J421" i="3"/>
  <c r="K421" i="3" s="1"/>
  <c r="J410" i="3"/>
  <c r="K410" i="3" s="1"/>
  <c r="L410" i="3"/>
  <c r="L400" i="3"/>
  <c r="J400" i="3"/>
  <c r="K400" i="3" s="1"/>
  <c r="L329" i="3"/>
  <c r="J329" i="3"/>
  <c r="K329" i="3" s="1"/>
  <c r="L345" i="3"/>
  <c r="J345" i="3"/>
  <c r="K345" i="3" s="1"/>
  <c r="L335" i="3"/>
  <c r="J335" i="3"/>
  <c r="K335" i="3" s="1"/>
  <c r="L355" i="3"/>
  <c r="J355" i="3"/>
  <c r="K355" i="3" s="1"/>
  <c r="L367" i="3"/>
  <c r="J367" i="3"/>
  <c r="K367" i="3" s="1"/>
  <c r="L375" i="3"/>
  <c r="J375" i="3"/>
  <c r="K375" i="3" s="1"/>
  <c r="L384" i="3"/>
  <c r="J384" i="3"/>
  <c r="K384" i="3" s="1"/>
  <c r="L271" i="3"/>
  <c r="J271" i="3"/>
  <c r="K271" i="3" s="1"/>
  <c r="L311" i="3"/>
  <c r="J311" i="3"/>
  <c r="K311" i="3" s="1"/>
  <c r="L303" i="3"/>
  <c r="J303" i="3"/>
  <c r="K303" i="3" s="1"/>
  <c r="L291" i="3"/>
  <c r="J291" i="3"/>
  <c r="K291" i="3" s="1"/>
  <c r="L265" i="3"/>
  <c r="J265" i="3"/>
  <c r="K265" i="3" s="1"/>
  <c r="L281" i="3"/>
  <c r="J281" i="3"/>
  <c r="K281" i="3" s="1"/>
  <c r="L320" i="3"/>
  <c r="J320" i="3"/>
  <c r="K320" i="3" s="1"/>
  <c r="J253" i="3"/>
  <c r="K253" i="3" s="1"/>
  <c r="J244" i="3"/>
  <c r="K244" i="3" s="1"/>
  <c r="J236" i="3"/>
  <c r="K236" i="3" s="1"/>
  <c r="J224" i="3"/>
  <c r="K224" i="3" s="1"/>
  <c r="J214" i="3"/>
  <c r="K214" i="3" s="1"/>
  <c r="J204" i="3"/>
  <c r="K204" i="3" s="1"/>
  <c r="J198" i="3"/>
  <c r="K198" i="3" s="1"/>
  <c r="L244" i="3"/>
  <c r="L214" i="3"/>
  <c r="L253" i="3"/>
  <c r="L236" i="3"/>
  <c r="L224" i="3"/>
  <c r="L204" i="3"/>
  <c r="L198" i="3"/>
  <c r="J156" i="3"/>
  <c r="K156" i="3" s="1"/>
  <c r="J154" i="3"/>
  <c r="K154" i="3" s="1"/>
  <c r="J152" i="3"/>
  <c r="K152" i="3" s="1"/>
  <c r="J150" i="3"/>
  <c r="K150" i="3" s="1"/>
  <c r="J157" i="3"/>
  <c r="K157" i="3" s="1"/>
  <c r="J155" i="3"/>
  <c r="K155" i="3" s="1"/>
  <c r="J153" i="3"/>
  <c r="K153" i="3" s="1"/>
  <c r="J151" i="3"/>
  <c r="K151" i="3" s="1"/>
  <c r="J149" i="3"/>
  <c r="K149" i="3" s="1"/>
  <c r="J135" i="3"/>
  <c r="K135" i="3" s="1"/>
  <c r="J137" i="3"/>
  <c r="K137" i="3" s="1"/>
  <c r="J133" i="3"/>
  <c r="K133" i="3" s="1"/>
  <c r="J136" i="3"/>
  <c r="K136" i="3" s="1"/>
  <c r="J134" i="3"/>
  <c r="K134" i="3" s="1"/>
  <c r="L140" i="3"/>
  <c r="J141" i="3" s="1"/>
  <c r="K141" i="3" s="1"/>
  <c r="L179" i="3"/>
  <c r="J180" i="3" s="1"/>
  <c r="K180" i="3" s="1"/>
  <c r="L160" i="3"/>
  <c r="J161" i="3" s="1"/>
  <c r="K161" i="3" s="1"/>
  <c r="L171" i="3"/>
  <c r="J172" i="3" s="1"/>
  <c r="K172" i="3" s="1"/>
  <c r="L188" i="3"/>
  <c r="J189" i="3" s="1"/>
  <c r="K189" i="3" s="1"/>
  <c r="J123" i="3"/>
  <c r="J122" i="3"/>
  <c r="K122" i="3" s="1"/>
  <c r="L123" i="3"/>
  <c r="L124" i="3" s="1"/>
  <c r="L125" i="3" s="1"/>
  <c r="L126" i="3" s="1"/>
  <c r="L127" i="3" s="1"/>
  <c r="L128" i="3" s="1"/>
  <c r="L129" i="3" s="1"/>
  <c r="L130" i="3" s="1"/>
  <c r="L122" i="3"/>
  <c r="J114" i="3"/>
  <c r="K114" i="3" s="1"/>
  <c r="J113" i="3"/>
  <c r="K113" i="3" s="1"/>
  <c r="L114" i="3"/>
  <c r="J115" i="3" s="1"/>
  <c r="L113" i="3"/>
  <c r="J106" i="3"/>
  <c r="K106" i="3" s="1"/>
  <c r="J105" i="3"/>
  <c r="K105" i="3" s="1"/>
  <c r="L106" i="3"/>
  <c r="L107" i="3" s="1"/>
  <c r="L108" i="3" s="1"/>
  <c r="L109" i="3" s="1"/>
  <c r="L110" i="3" s="1"/>
  <c r="L111" i="3" s="1"/>
  <c r="L112" i="3" s="1"/>
  <c r="L105" i="3"/>
  <c r="J95" i="3"/>
  <c r="K95" i="3" s="1"/>
  <c r="J94" i="3"/>
  <c r="K94" i="3" s="1"/>
  <c r="L95" i="3"/>
  <c r="L94" i="3"/>
  <c r="J84" i="3"/>
  <c r="K84" i="3" s="1"/>
  <c r="J83" i="3"/>
  <c r="K83" i="3" s="1"/>
  <c r="L84" i="3"/>
  <c r="L85" i="3" s="1"/>
  <c r="L86" i="3" s="1"/>
  <c r="L87" i="3" s="1"/>
  <c r="L88" i="3" s="1"/>
  <c r="L89" i="3" s="1"/>
  <c r="L90" i="3" s="1"/>
  <c r="L91" i="3" s="1"/>
  <c r="L92" i="3" s="1"/>
  <c r="L93" i="3" s="1"/>
  <c r="L83" i="3"/>
  <c r="J75" i="3"/>
  <c r="K75" i="3" s="1"/>
  <c r="J74" i="3"/>
  <c r="K74" i="3" s="1"/>
  <c r="L67" i="3"/>
  <c r="L68" i="3"/>
  <c r="L69" i="3" s="1"/>
  <c r="L70" i="3" s="1"/>
  <c r="L71" i="3" s="1"/>
  <c r="L72" i="3" s="1"/>
  <c r="L73" i="3" s="1"/>
  <c r="L75" i="3"/>
  <c r="L76" i="3" s="1"/>
  <c r="L77" i="3" s="1"/>
  <c r="L78" i="3" s="1"/>
  <c r="L79" i="3" s="1"/>
  <c r="L80" i="3" s="1"/>
  <c r="L81" i="3" s="1"/>
  <c r="L82" i="3" s="1"/>
  <c r="L74" i="3"/>
  <c r="J68" i="3"/>
  <c r="K68" i="3" s="1"/>
  <c r="J67" i="3"/>
  <c r="K67" i="3" s="1"/>
  <c r="M69" i="3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68" i="3"/>
  <c r="K1050" i="3" l="1"/>
  <c r="K1081" i="3"/>
  <c r="K1089" i="3"/>
  <c r="K1040" i="3"/>
  <c r="K1060" i="3"/>
  <c r="K1072" i="3"/>
  <c r="L1169" i="3"/>
  <c r="J1169" i="3"/>
  <c r="K1169" i="3" s="1"/>
  <c r="L1179" i="3"/>
  <c r="J1179" i="3"/>
  <c r="K1179" i="3" s="1"/>
  <c r="L1190" i="3"/>
  <c r="J1190" i="3"/>
  <c r="K1190" i="3" s="1"/>
  <c r="L1218" i="3"/>
  <c r="J1218" i="3"/>
  <c r="K1218" i="3" s="1"/>
  <c r="L1115" i="3"/>
  <c r="J1115" i="3"/>
  <c r="K1115" i="3" s="1"/>
  <c r="L1105" i="3"/>
  <c r="J1105" i="3"/>
  <c r="K1105" i="3" s="1"/>
  <c r="L1126" i="3"/>
  <c r="J1126" i="3"/>
  <c r="K1126" i="3" s="1"/>
  <c r="L1154" i="3"/>
  <c r="J1154" i="3"/>
  <c r="K1154" i="3" s="1"/>
  <c r="L1041" i="3"/>
  <c r="J1041" i="3"/>
  <c r="L1061" i="3"/>
  <c r="J1061" i="3"/>
  <c r="L1051" i="3"/>
  <c r="J1051" i="3"/>
  <c r="L1090" i="3"/>
  <c r="J1090" i="3"/>
  <c r="L977" i="3"/>
  <c r="J977" i="3"/>
  <c r="K977" i="3" s="1"/>
  <c r="L987" i="3"/>
  <c r="J987" i="3"/>
  <c r="K987" i="3" s="1"/>
  <c r="L998" i="3"/>
  <c r="J998" i="3"/>
  <c r="K998" i="3" s="1"/>
  <c r="L1026" i="3"/>
  <c r="J1026" i="3"/>
  <c r="K1026" i="3" s="1"/>
  <c r="L913" i="3"/>
  <c r="J913" i="3"/>
  <c r="K913" i="3" s="1"/>
  <c r="L923" i="3"/>
  <c r="J923" i="3"/>
  <c r="K923" i="3" s="1"/>
  <c r="L934" i="3"/>
  <c r="J934" i="3"/>
  <c r="K934" i="3" s="1"/>
  <c r="L962" i="3"/>
  <c r="J962" i="3"/>
  <c r="K962" i="3" s="1"/>
  <c r="L849" i="3"/>
  <c r="J849" i="3"/>
  <c r="K849" i="3" s="1"/>
  <c r="L859" i="3"/>
  <c r="J859" i="3"/>
  <c r="K859" i="3" s="1"/>
  <c r="L870" i="3"/>
  <c r="J870" i="3"/>
  <c r="K870" i="3" s="1"/>
  <c r="L898" i="3"/>
  <c r="J898" i="3"/>
  <c r="K898" i="3" s="1"/>
  <c r="L785" i="3"/>
  <c r="J785" i="3"/>
  <c r="K785" i="3" s="1"/>
  <c r="L795" i="3"/>
  <c r="J795" i="3"/>
  <c r="K795" i="3" s="1"/>
  <c r="L806" i="3"/>
  <c r="J806" i="3"/>
  <c r="K806" i="3" s="1"/>
  <c r="L834" i="3"/>
  <c r="J834" i="3"/>
  <c r="K834" i="3" s="1"/>
  <c r="L721" i="3"/>
  <c r="J721" i="3"/>
  <c r="K721" i="3" s="1"/>
  <c r="L731" i="3"/>
  <c r="J731" i="3"/>
  <c r="K731" i="3" s="1"/>
  <c r="L742" i="3"/>
  <c r="J742" i="3"/>
  <c r="K742" i="3" s="1"/>
  <c r="L770" i="3"/>
  <c r="J770" i="3"/>
  <c r="K770" i="3" s="1"/>
  <c r="L657" i="3"/>
  <c r="J657" i="3"/>
  <c r="K657" i="3" s="1"/>
  <c r="L667" i="3"/>
  <c r="J667" i="3"/>
  <c r="K667" i="3" s="1"/>
  <c r="L678" i="3"/>
  <c r="J678" i="3"/>
  <c r="K678" i="3" s="1"/>
  <c r="L706" i="3"/>
  <c r="J706" i="3"/>
  <c r="K706" i="3" s="1"/>
  <c r="L593" i="3"/>
  <c r="J593" i="3"/>
  <c r="K593" i="3" s="1"/>
  <c r="L603" i="3"/>
  <c r="J603" i="3"/>
  <c r="K603" i="3" s="1"/>
  <c r="L614" i="3"/>
  <c r="J614" i="3"/>
  <c r="K614" i="3" s="1"/>
  <c r="L642" i="3"/>
  <c r="J642" i="3"/>
  <c r="K642" i="3" s="1"/>
  <c r="L529" i="3"/>
  <c r="J529" i="3"/>
  <c r="K529" i="3" s="1"/>
  <c r="L539" i="3"/>
  <c r="J539" i="3"/>
  <c r="K539" i="3" s="1"/>
  <c r="L550" i="3"/>
  <c r="J550" i="3"/>
  <c r="K550" i="3" s="1"/>
  <c r="L578" i="3"/>
  <c r="J578" i="3"/>
  <c r="K578" i="3" s="1"/>
  <c r="L465" i="3"/>
  <c r="J465" i="3"/>
  <c r="K465" i="3" s="1"/>
  <c r="L476" i="3"/>
  <c r="J476" i="3"/>
  <c r="K476" i="3" s="1"/>
  <c r="L486" i="3"/>
  <c r="J486" i="3"/>
  <c r="K486" i="3" s="1"/>
  <c r="L514" i="3"/>
  <c r="J514" i="3"/>
  <c r="K514" i="3" s="1"/>
  <c r="L411" i="3"/>
  <c r="J411" i="3"/>
  <c r="K411" i="3" s="1"/>
  <c r="L401" i="3"/>
  <c r="J401" i="3"/>
  <c r="K401" i="3" s="1"/>
  <c r="L422" i="3"/>
  <c r="J422" i="3"/>
  <c r="K422" i="3" s="1"/>
  <c r="L450" i="3"/>
  <c r="J450" i="3"/>
  <c r="K450" i="3" s="1"/>
  <c r="L385" i="3"/>
  <c r="J385" i="3"/>
  <c r="K385" i="3" s="1"/>
  <c r="J376" i="3"/>
  <c r="K376" i="3" s="1"/>
  <c r="L376" i="3"/>
  <c r="J368" i="3"/>
  <c r="K368" i="3" s="1"/>
  <c r="L368" i="3"/>
  <c r="J356" i="3"/>
  <c r="K356" i="3" s="1"/>
  <c r="L356" i="3"/>
  <c r="J336" i="3"/>
  <c r="K336" i="3" s="1"/>
  <c r="L336" i="3"/>
  <c r="L346" i="3"/>
  <c r="J346" i="3"/>
  <c r="K346" i="3" s="1"/>
  <c r="L321" i="3"/>
  <c r="J321" i="3"/>
  <c r="K321" i="3" s="1"/>
  <c r="J282" i="3"/>
  <c r="K282" i="3" s="1"/>
  <c r="L282" i="3"/>
  <c r="L292" i="3"/>
  <c r="J292" i="3"/>
  <c r="K292" i="3" s="1"/>
  <c r="L304" i="3"/>
  <c r="J304" i="3"/>
  <c r="K304" i="3" s="1"/>
  <c r="L312" i="3"/>
  <c r="J312" i="3"/>
  <c r="K312" i="3" s="1"/>
  <c r="L272" i="3"/>
  <c r="J272" i="3"/>
  <c r="K272" i="3" s="1"/>
  <c r="J254" i="3"/>
  <c r="K254" i="3" s="1"/>
  <c r="J245" i="3"/>
  <c r="K245" i="3" s="1"/>
  <c r="J237" i="3"/>
  <c r="K237" i="3" s="1"/>
  <c r="J225" i="3"/>
  <c r="K225" i="3" s="1"/>
  <c r="J215" i="3"/>
  <c r="K215" i="3" s="1"/>
  <c r="J205" i="3"/>
  <c r="K205" i="3" s="1"/>
  <c r="J199" i="3"/>
  <c r="K199" i="3" s="1"/>
  <c r="L199" i="3"/>
  <c r="L245" i="3"/>
  <c r="L205" i="3"/>
  <c r="L225" i="3"/>
  <c r="L237" i="3"/>
  <c r="L254" i="3"/>
  <c r="L215" i="3"/>
  <c r="L189" i="3"/>
  <c r="J190" i="3" s="1"/>
  <c r="K190" i="3" s="1"/>
  <c r="L172" i="3"/>
  <c r="J173" i="3" s="1"/>
  <c r="K173" i="3" s="1"/>
  <c r="L161" i="3"/>
  <c r="J162" i="3" s="1"/>
  <c r="K162" i="3" s="1"/>
  <c r="L180" i="3"/>
  <c r="J181" i="3" s="1"/>
  <c r="K181" i="3" s="1"/>
  <c r="L141" i="3"/>
  <c r="J142" i="3" s="1"/>
  <c r="K142" i="3" s="1"/>
  <c r="J130" i="3"/>
  <c r="J126" i="3"/>
  <c r="J128" i="3"/>
  <c r="J124" i="3"/>
  <c r="J129" i="3"/>
  <c r="J127" i="3"/>
  <c r="J125" i="3"/>
  <c r="K124" i="3"/>
  <c r="K123" i="3"/>
  <c r="L115" i="3"/>
  <c r="L116" i="3" s="1"/>
  <c r="L117" i="3" s="1"/>
  <c r="L118" i="3" s="1"/>
  <c r="L119" i="3" s="1"/>
  <c r="L120" i="3" s="1"/>
  <c r="L121" i="3" s="1"/>
  <c r="K115" i="3"/>
  <c r="J109" i="3"/>
  <c r="K109" i="3" s="1"/>
  <c r="J111" i="3"/>
  <c r="K111" i="3" s="1"/>
  <c r="J107" i="3"/>
  <c r="J112" i="3"/>
  <c r="K112" i="3" s="1"/>
  <c r="J110" i="3"/>
  <c r="K110" i="3" s="1"/>
  <c r="J108" i="3"/>
  <c r="K108" i="3" s="1"/>
  <c r="K107" i="3"/>
  <c r="J96" i="3"/>
  <c r="K96" i="3" s="1"/>
  <c r="L96" i="3"/>
  <c r="J89" i="3"/>
  <c r="K89" i="3" s="1"/>
  <c r="J93" i="3"/>
  <c r="K93" i="3" s="1"/>
  <c r="J85" i="3"/>
  <c r="K85" i="3" s="1"/>
  <c r="J91" i="3"/>
  <c r="K91" i="3" s="1"/>
  <c r="J87" i="3"/>
  <c r="K87" i="3" s="1"/>
  <c r="J92" i="3"/>
  <c r="K92" i="3" s="1"/>
  <c r="J90" i="3"/>
  <c r="K90" i="3" s="1"/>
  <c r="J88" i="3"/>
  <c r="K88" i="3" s="1"/>
  <c r="J86" i="3"/>
  <c r="K86" i="3" s="1"/>
  <c r="J81" i="3"/>
  <c r="K81" i="3" s="1"/>
  <c r="J79" i="3"/>
  <c r="K79" i="3" s="1"/>
  <c r="J77" i="3"/>
  <c r="K77" i="3" s="1"/>
  <c r="J82" i="3"/>
  <c r="K82" i="3" s="1"/>
  <c r="J80" i="3"/>
  <c r="K80" i="3" s="1"/>
  <c r="J78" i="3"/>
  <c r="K78" i="3" s="1"/>
  <c r="J76" i="3"/>
  <c r="K76" i="3" s="1"/>
  <c r="J72" i="3"/>
  <c r="K72" i="3" s="1"/>
  <c r="J70" i="3"/>
  <c r="J73" i="3"/>
  <c r="K73" i="3" s="1"/>
  <c r="J71" i="3"/>
  <c r="K71" i="3" s="1"/>
  <c r="J69" i="3"/>
  <c r="K69" i="3" s="1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67" i="3"/>
  <c r="E68" i="3"/>
  <c r="E69" i="3"/>
  <c r="E3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F3" i="3"/>
  <c r="F4" i="3"/>
  <c r="E4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3" i="3"/>
  <c r="D11" i="3"/>
  <c r="D6" i="3"/>
  <c r="D7" i="3"/>
  <c r="D8" i="3"/>
  <c r="D9" i="3"/>
  <c r="D10" i="3"/>
  <c r="D5" i="3"/>
  <c r="D4" i="3"/>
  <c r="K1090" i="3" l="1"/>
  <c r="K1051" i="3"/>
  <c r="K1061" i="3"/>
  <c r="K1041" i="3"/>
  <c r="K70" i="3"/>
  <c r="L1191" i="3"/>
  <c r="J1191" i="3"/>
  <c r="K1191" i="3" s="1"/>
  <c r="L1180" i="3"/>
  <c r="J1180" i="3"/>
  <c r="K1180" i="3" s="1"/>
  <c r="J1170" i="3"/>
  <c r="K1170" i="3" s="1"/>
  <c r="L1170" i="3"/>
  <c r="L1127" i="3"/>
  <c r="J1127" i="3"/>
  <c r="K1127" i="3" s="1"/>
  <c r="J1106" i="3"/>
  <c r="K1106" i="3" s="1"/>
  <c r="L1106" i="3"/>
  <c r="L1116" i="3"/>
  <c r="J1116" i="3"/>
  <c r="K1116" i="3" s="1"/>
  <c r="J1052" i="3"/>
  <c r="L1052" i="3"/>
  <c r="L1062" i="3"/>
  <c r="J1062" i="3"/>
  <c r="L1042" i="3"/>
  <c r="J1042" i="3"/>
  <c r="L999" i="3"/>
  <c r="J999" i="3"/>
  <c r="K999" i="3" s="1"/>
  <c r="L988" i="3"/>
  <c r="J988" i="3"/>
  <c r="K988" i="3" s="1"/>
  <c r="J978" i="3"/>
  <c r="K978" i="3" s="1"/>
  <c r="L978" i="3"/>
  <c r="L935" i="3"/>
  <c r="J935" i="3"/>
  <c r="K935" i="3" s="1"/>
  <c r="L924" i="3"/>
  <c r="J924" i="3"/>
  <c r="K924" i="3" s="1"/>
  <c r="L914" i="3"/>
  <c r="J914" i="3"/>
  <c r="K914" i="3" s="1"/>
  <c r="L871" i="3"/>
  <c r="J871" i="3"/>
  <c r="K871" i="3" s="1"/>
  <c r="L860" i="3"/>
  <c r="J860" i="3"/>
  <c r="K860" i="3" s="1"/>
  <c r="J850" i="3"/>
  <c r="K850" i="3" s="1"/>
  <c r="L850" i="3"/>
  <c r="L807" i="3"/>
  <c r="J807" i="3"/>
  <c r="K807" i="3" s="1"/>
  <c r="L796" i="3"/>
  <c r="J796" i="3"/>
  <c r="K796" i="3" s="1"/>
  <c r="L786" i="3"/>
  <c r="J786" i="3"/>
  <c r="K786" i="3" s="1"/>
  <c r="L743" i="3"/>
  <c r="J743" i="3"/>
  <c r="K743" i="3" s="1"/>
  <c r="L732" i="3"/>
  <c r="J732" i="3"/>
  <c r="K732" i="3" s="1"/>
  <c r="L722" i="3"/>
  <c r="J722" i="3"/>
  <c r="K722" i="3" s="1"/>
  <c r="L679" i="3"/>
  <c r="J679" i="3"/>
  <c r="K679" i="3" s="1"/>
  <c r="L668" i="3"/>
  <c r="J668" i="3"/>
  <c r="K668" i="3" s="1"/>
  <c r="J658" i="3"/>
  <c r="K658" i="3" s="1"/>
  <c r="L658" i="3"/>
  <c r="L615" i="3"/>
  <c r="J615" i="3"/>
  <c r="K615" i="3" s="1"/>
  <c r="L604" i="3"/>
  <c r="J604" i="3"/>
  <c r="K604" i="3" s="1"/>
  <c r="L594" i="3"/>
  <c r="J594" i="3"/>
  <c r="K594" i="3" s="1"/>
  <c r="L551" i="3"/>
  <c r="J551" i="3"/>
  <c r="K551" i="3" s="1"/>
  <c r="L540" i="3"/>
  <c r="J540" i="3"/>
  <c r="K540" i="3" s="1"/>
  <c r="J530" i="3"/>
  <c r="K530" i="3" s="1"/>
  <c r="L530" i="3"/>
  <c r="L487" i="3"/>
  <c r="J487" i="3"/>
  <c r="K487" i="3" s="1"/>
  <c r="L477" i="3"/>
  <c r="J477" i="3"/>
  <c r="K477" i="3" s="1"/>
  <c r="J466" i="3"/>
  <c r="K466" i="3" s="1"/>
  <c r="L466" i="3"/>
  <c r="L423" i="3"/>
  <c r="J423" i="3"/>
  <c r="K423" i="3" s="1"/>
  <c r="J402" i="3"/>
  <c r="K402" i="3" s="1"/>
  <c r="L402" i="3"/>
  <c r="L412" i="3"/>
  <c r="J412" i="3"/>
  <c r="K412" i="3" s="1"/>
  <c r="L337" i="3"/>
  <c r="J337" i="3"/>
  <c r="K337" i="3" s="1"/>
  <c r="L357" i="3"/>
  <c r="J357" i="3"/>
  <c r="K357" i="3" s="1"/>
  <c r="L377" i="3"/>
  <c r="J377" i="3"/>
  <c r="K377" i="3" s="1"/>
  <c r="L347" i="3"/>
  <c r="J347" i="3"/>
  <c r="K347" i="3" s="1"/>
  <c r="L386" i="3"/>
  <c r="J386" i="3"/>
  <c r="K386" i="3" s="1"/>
  <c r="L283" i="3"/>
  <c r="J283" i="3"/>
  <c r="K283" i="3" s="1"/>
  <c r="L273" i="3"/>
  <c r="J273" i="3"/>
  <c r="K273" i="3" s="1"/>
  <c r="L313" i="3"/>
  <c r="J313" i="3"/>
  <c r="K313" i="3" s="1"/>
  <c r="L293" i="3"/>
  <c r="J293" i="3"/>
  <c r="K293" i="3" s="1"/>
  <c r="L322" i="3"/>
  <c r="J322" i="3"/>
  <c r="K322" i="3" s="1"/>
  <c r="J255" i="3"/>
  <c r="K255" i="3" s="1"/>
  <c r="J246" i="3"/>
  <c r="K246" i="3" s="1"/>
  <c r="J238" i="3"/>
  <c r="K238" i="3" s="1"/>
  <c r="J226" i="3"/>
  <c r="K226" i="3" s="1"/>
  <c r="J216" i="3"/>
  <c r="K216" i="3" s="1"/>
  <c r="J206" i="3"/>
  <c r="K206" i="3" s="1"/>
  <c r="J200" i="3"/>
  <c r="K200" i="3" s="1"/>
  <c r="L216" i="3"/>
  <c r="L255" i="3"/>
  <c r="L238" i="3"/>
  <c r="L226" i="3"/>
  <c r="L206" i="3"/>
  <c r="L246" i="3"/>
  <c r="L200" i="3"/>
  <c r="J120" i="3"/>
  <c r="K120" i="3" s="1"/>
  <c r="L142" i="3"/>
  <c r="J143" i="3" s="1"/>
  <c r="K143" i="3" s="1"/>
  <c r="L181" i="3"/>
  <c r="J182" i="3" s="1"/>
  <c r="K182" i="3" s="1"/>
  <c r="L162" i="3"/>
  <c r="J163" i="3" s="1"/>
  <c r="K163" i="3" s="1"/>
  <c r="L173" i="3"/>
  <c r="J174" i="3" s="1"/>
  <c r="K174" i="3" s="1"/>
  <c r="L190" i="3"/>
  <c r="J191" i="3" s="1"/>
  <c r="K191" i="3" s="1"/>
  <c r="K125" i="3"/>
  <c r="J119" i="3"/>
  <c r="K119" i="3" s="1"/>
  <c r="J116" i="3"/>
  <c r="K116" i="3" s="1"/>
  <c r="J117" i="3"/>
  <c r="K117" i="3" s="1"/>
  <c r="J121" i="3"/>
  <c r="K121" i="3" s="1"/>
  <c r="J118" i="3"/>
  <c r="K118" i="3" s="1"/>
  <c r="L97" i="3"/>
  <c r="J97" i="3"/>
  <c r="K97" i="3" s="1"/>
  <c r="D67" i="3"/>
  <c r="D70" i="3"/>
  <c r="D74" i="3"/>
  <c r="D69" i="3"/>
  <c r="D68" i="3"/>
  <c r="D72" i="3"/>
  <c r="D71" i="3"/>
  <c r="K1052" i="3" l="1"/>
  <c r="K1042" i="3"/>
  <c r="K1062" i="3"/>
  <c r="L1181" i="3"/>
  <c r="J1181" i="3"/>
  <c r="K1181" i="3" s="1"/>
  <c r="L1192" i="3"/>
  <c r="J1192" i="3"/>
  <c r="K1192" i="3" s="1"/>
  <c r="L1117" i="3"/>
  <c r="J1117" i="3"/>
  <c r="K1117" i="3" s="1"/>
  <c r="L1128" i="3"/>
  <c r="J1128" i="3"/>
  <c r="K1128" i="3" s="1"/>
  <c r="L1053" i="3"/>
  <c r="J1053" i="3"/>
  <c r="L1063" i="3"/>
  <c r="J1063" i="3"/>
  <c r="L989" i="3"/>
  <c r="J989" i="3"/>
  <c r="K989" i="3" s="1"/>
  <c r="L1000" i="3"/>
  <c r="J1000" i="3"/>
  <c r="K1000" i="3" s="1"/>
  <c r="L925" i="3"/>
  <c r="J925" i="3"/>
  <c r="K925" i="3" s="1"/>
  <c r="L936" i="3"/>
  <c r="J936" i="3"/>
  <c r="K936" i="3" s="1"/>
  <c r="L861" i="3"/>
  <c r="J861" i="3"/>
  <c r="K861" i="3" s="1"/>
  <c r="L872" i="3"/>
  <c r="J872" i="3"/>
  <c r="K872" i="3" s="1"/>
  <c r="L797" i="3"/>
  <c r="J797" i="3"/>
  <c r="K797" i="3" s="1"/>
  <c r="L808" i="3"/>
  <c r="J808" i="3"/>
  <c r="K808" i="3" s="1"/>
  <c r="L733" i="3"/>
  <c r="J733" i="3"/>
  <c r="K733" i="3" s="1"/>
  <c r="L744" i="3"/>
  <c r="J744" i="3"/>
  <c r="K744" i="3" s="1"/>
  <c r="L669" i="3"/>
  <c r="J669" i="3"/>
  <c r="K669" i="3" s="1"/>
  <c r="L680" i="3"/>
  <c r="J680" i="3"/>
  <c r="K680" i="3" s="1"/>
  <c r="L605" i="3"/>
  <c r="J605" i="3"/>
  <c r="K605" i="3" s="1"/>
  <c r="L616" i="3"/>
  <c r="J616" i="3"/>
  <c r="K616" i="3" s="1"/>
  <c r="L541" i="3"/>
  <c r="J541" i="3"/>
  <c r="K541" i="3" s="1"/>
  <c r="L552" i="3"/>
  <c r="J552" i="3"/>
  <c r="K552" i="3" s="1"/>
  <c r="L488" i="3"/>
  <c r="J488" i="3"/>
  <c r="K488" i="3" s="1"/>
  <c r="L413" i="3"/>
  <c r="J413" i="3"/>
  <c r="K413" i="3" s="1"/>
  <c r="L424" i="3"/>
  <c r="J424" i="3"/>
  <c r="K424" i="3" s="1"/>
  <c r="J348" i="3"/>
  <c r="K348" i="3" s="1"/>
  <c r="L348" i="3"/>
  <c r="L358" i="3"/>
  <c r="J358" i="3"/>
  <c r="K358" i="3" s="1"/>
  <c r="L338" i="3"/>
  <c r="J338" i="3"/>
  <c r="K338" i="3" s="1"/>
  <c r="J294" i="3"/>
  <c r="K294" i="3" s="1"/>
  <c r="L294" i="3"/>
  <c r="J274" i="3"/>
  <c r="K274" i="3" s="1"/>
  <c r="L274" i="3"/>
  <c r="L284" i="3"/>
  <c r="J284" i="3"/>
  <c r="K284" i="3" s="1"/>
  <c r="J256" i="3"/>
  <c r="K256" i="3" s="1"/>
  <c r="J247" i="3"/>
  <c r="K247" i="3" s="1"/>
  <c r="J239" i="3"/>
  <c r="K239" i="3" s="1"/>
  <c r="J227" i="3"/>
  <c r="K227" i="3" s="1"/>
  <c r="J217" i="3"/>
  <c r="K217" i="3" s="1"/>
  <c r="J207" i="3"/>
  <c r="K207" i="3" s="1"/>
  <c r="J201" i="3"/>
  <c r="K201" i="3" s="1"/>
  <c r="L207" i="3"/>
  <c r="L239" i="3"/>
  <c r="L217" i="3"/>
  <c r="L201" i="3"/>
  <c r="L247" i="3"/>
  <c r="L227" i="3"/>
  <c r="L256" i="3"/>
  <c r="L191" i="3"/>
  <c r="J192" i="3" s="1"/>
  <c r="K192" i="3" s="1"/>
  <c r="L174" i="3"/>
  <c r="J175" i="3" s="1"/>
  <c r="K175" i="3" s="1"/>
  <c r="L163" i="3"/>
  <c r="J164" i="3" s="1"/>
  <c r="K164" i="3" s="1"/>
  <c r="L182" i="3"/>
  <c r="J183" i="3" s="1"/>
  <c r="K183" i="3" s="1"/>
  <c r="L143" i="3"/>
  <c r="J144" i="3" s="1"/>
  <c r="K144" i="3" s="1"/>
  <c r="K126" i="3"/>
  <c r="L98" i="3"/>
  <c r="J98" i="3"/>
  <c r="K98" i="3" s="1"/>
  <c r="D75" i="3"/>
  <c r="K1063" i="3" l="1"/>
  <c r="K1053" i="3"/>
  <c r="J1064" i="3"/>
  <c r="L1064" i="3"/>
  <c r="L349" i="3"/>
  <c r="J349" i="3"/>
  <c r="K349" i="3" s="1"/>
  <c r="L359" i="3"/>
  <c r="J359" i="3"/>
  <c r="K359" i="3" s="1"/>
  <c r="L295" i="3"/>
  <c r="J295" i="3"/>
  <c r="K295" i="3" s="1"/>
  <c r="L285" i="3"/>
  <c r="J285" i="3"/>
  <c r="K285" i="3" s="1"/>
  <c r="J257" i="3"/>
  <c r="K257" i="3" s="1"/>
  <c r="J248" i="3"/>
  <c r="K248" i="3" s="1"/>
  <c r="J240" i="3"/>
  <c r="K240" i="3" s="1"/>
  <c r="J228" i="3"/>
  <c r="K228" i="3" s="1"/>
  <c r="J218" i="3"/>
  <c r="K218" i="3" s="1"/>
  <c r="J208" i="3"/>
  <c r="K208" i="3" s="1"/>
  <c r="L257" i="3"/>
  <c r="L228" i="3"/>
  <c r="L248" i="3"/>
  <c r="L218" i="3"/>
  <c r="L240" i="3"/>
  <c r="L208" i="3"/>
  <c r="J209" i="3" s="1"/>
  <c r="K209" i="3" s="1"/>
  <c r="L144" i="3"/>
  <c r="J145" i="3" s="1"/>
  <c r="K145" i="3" s="1"/>
  <c r="L183" i="3"/>
  <c r="J184" i="3" s="1"/>
  <c r="K184" i="3" s="1"/>
  <c r="L164" i="3"/>
  <c r="J165" i="3" s="1"/>
  <c r="K165" i="3" s="1"/>
  <c r="L175" i="3"/>
  <c r="J176" i="3" s="1"/>
  <c r="K176" i="3" s="1"/>
  <c r="L192" i="3"/>
  <c r="J193" i="3" s="1"/>
  <c r="K193" i="3" s="1"/>
  <c r="K127" i="3"/>
  <c r="L99" i="3"/>
  <c r="J99" i="3"/>
  <c r="K99" i="3" s="1"/>
  <c r="K1064" i="3" l="1"/>
  <c r="J360" i="3"/>
  <c r="K360" i="3" s="1"/>
  <c r="L360" i="3"/>
  <c r="L296" i="3"/>
  <c r="J296" i="3"/>
  <c r="K296" i="3" s="1"/>
  <c r="J258" i="3"/>
  <c r="K258" i="3" s="1"/>
  <c r="J249" i="3"/>
  <c r="K249" i="3" s="1"/>
  <c r="J229" i="3"/>
  <c r="K229" i="3" s="1"/>
  <c r="J219" i="3"/>
  <c r="K219" i="3" s="1"/>
  <c r="L249" i="3"/>
  <c r="L209" i="3"/>
  <c r="L219" i="3"/>
  <c r="L229" i="3"/>
  <c r="L258" i="3"/>
  <c r="L193" i="3"/>
  <c r="J194" i="3" s="1"/>
  <c r="K194" i="3" s="1"/>
  <c r="L176" i="3"/>
  <c r="L165" i="3"/>
  <c r="J166" i="3" s="1"/>
  <c r="K166" i="3" s="1"/>
  <c r="L184" i="3"/>
  <c r="J185" i="3" s="1"/>
  <c r="K185" i="3" s="1"/>
  <c r="L145" i="3"/>
  <c r="J146" i="3" s="1"/>
  <c r="K146" i="3" s="1"/>
  <c r="K128" i="3"/>
  <c r="L100" i="3"/>
  <c r="J100" i="3"/>
  <c r="K100" i="3" s="1"/>
  <c r="J230" i="3" l="1"/>
  <c r="K230" i="3" s="1"/>
  <c r="J220" i="3"/>
  <c r="K220" i="3" s="1"/>
  <c r="J210" i="3"/>
  <c r="K210" i="3" s="1"/>
  <c r="L230" i="3"/>
  <c r="L220" i="3"/>
  <c r="L210" i="3"/>
  <c r="L146" i="3"/>
  <c r="L185" i="3"/>
  <c r="L166" i="3"/>
  <c r="J167" i="3" s="1"/>
  <c r="K167" i="3" s="1"/>
  <c r="L194" i="3"/>
  <c r="K129" i="3"/>
  <c r="L101" i="3"/>
  <c r="J101" i="3"/>
  <c r="K101" i="3" s="1"/>
  <c r="J231" i="3" l="1"/>
  <c r="K231" i="3" s="1"/>
  <c r="J221" i="3"/>
  <c r="K221" i="3" s="1"/>
  <c r="L221" i="3"/>
  <c r="L231" i="3"/>
  <c r="L167" i="3"/>
  <c r="J168" i="3" s="1"/>
  <c r="K168" i="3" s="1"/>
  <c r="K130" i="3"/>
  <c r="L102" i="3"/>
  <c r="J102" i="3"/>
  <c r="K102" i="3" s="1"/>
  <c r="J232" i="3" l="1"/>
  <c r="K232" i="3" s="1"/>
  <c r="L232" i="3"/>
  <c r="L168" i="3"/>
  <c r="L103" i="3"/>
  <c r="J103" i="3"/>
  <c r="K103" i="3" s="1"/>
  <c r="L104" i="3" l="1"/>
  <c r="J104" i="3"/>
  <c r="K104" i="3" s="1"/>
</calcChain>
</file>

<file path=xl/sharedStrings.xml><?xml version="1.0" encoding="utf-8"?>
<sst xmlns="http://schemas.openxmlformats.org/spreadsheetml/2006/main" count="1262" uniqueCount="33">
  <si>
    <t>R, micrometers</t>
  </si>
  <si>
    <t>Angle, radians</t>
  </si>
  <si>
    <t>dx, micrometers</t>
  </si>
  <si>
    <t>dy, micrometers</t>
  </si>
  <si>
    <t>Данные из new-eyes.mdb</t>
  </si>
  <si>
    <t>Серія</t>
  </si>
  <si>
    <t>Радіальні координати світлової плями на зрачку</t>
  </si>
  <si>
    <t>Ортогональні координати світлової плями на сітківці</t>
  </si>
  <si>
    <t>R, мкм</t>
  </si>
  <si>
    <r>
      <t xml:space="preserve">f, </t>
    </r>
    <r>
      <rPr>
        <sz val="16"/>
        <color indexed="8"/>
        <rFont val="Times New Roman"/>
        <family val="1"/>
        <charset val="204"/>
      </rPr>
      <t>град</t>
    </r>
  </si>
  <si>
    <t>x = r cosF</t>
  </si>
  <si>
    <t>y = r sinF</t>
  </si>
  <si>
    <t>dr, mcm</t>
  </si>
  <si>
    <r>
      <t>d</t>
    </r>
    <r>
      <rPr>
        <sz val="10"/>
        <color indexed="8"/>
        <rFont val="Symbol"/>
        <family val="1"/>
        <charset val="2"/>
      </rPr>
      <t>j</t>
    </r>
    <r>
      <rPr>
        <sz val="10"/>
        <color indexed="8"/>
        <rFont val="Arial"/>
        <family val="2"/>
        <charset val="204"/>
      </rPr>
      <t>, град</t>
    </r>
  </si>
  <si>
    <t>X</t>
  </si>
  <si>
    <t>Y</t>
  </si>
  <si>
    <t>Радіальні координати світлової плями на сітківці</t>
  </si>
  <si>
    <t>r</t>
  </si>
  <si>
    <t>j</t>
  </si>
  <si>
    <t>Круг</t>
  </si>
  <si>
    <t>Треугольник</t>
  </si>
  <si>
    <t>ВертЛиния</t>
  </si>
  <si>
    <t>Крест</t>
  </si>
  <si>
    <t>ГорЛиния</t>
  </si>
  <si>
    <t>Квадрат</t>
  </si>
  <si>
    <t>Зигзаг</t>
  </si>
  <si>
    <t>Опыт №</t>
  </si>
  <si>
    <t>Мин.</t>
  </si>
  <si>
    <t>% розпізнавання</t>
  </si>
  <si>
    <t>Позиция</t>
  </si>
  <si>
    <t>Масив для навчання нейромережі</t>
  </si>
  <si>
    <t>% роспізнавання</t>
  </si>
  <si>
    <t>Кількість правильно розпізнаних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</si>
</sst>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60"/>
      <name val="Arial"/>
      <family val="2"/>
    </font>
    <font>
      <sz val="10"/>
      <color indexed="61"/>
      <name val="Arial"/>
      <family val="2"/>
    </font>
    <font>
      <sz val="10"/>
      <color indexed="33"/>
      <name val="Arial"/>
      <family val="2"/>
    </font>
    <font>
      <sz val="10"/>
      <color indexed="21"/>
      <name val="Arial"/>
      <family val="2"/>
    </font>
    <font>
      <sz val="10"/>
      <color indexed="18"/>
      <name val="Arial"/>
      <family val="2"/>
    </font>
    <font>
      <sz val="10"/>
      <name val="Arial"/>
      <family val="2"/>
      <charset val="204"/>
    </font>
    <font>
      <sz val="16"/>
      <color indexed="8"/>
      <name val="Symbol"/>
      <family val="1"/>
      <charset val="2"/>
    </font>
    <font>
      <sz val="16"/>
      <color indexed="8"/>
      <name val="Times New Roman"/>
      <family val="1"/>
      <charset val="204"/>
    </font>
    <font>
      <sz val="10"/>
      <name val="Symbol"/>
      <family val="1"/>
      <charset val="2"/>
    </font>
    <font>
      <sz val="10"/>
      <color indexed="8"/>
      <name val="Symbol"/>
      <family val="1"/>
      <charset val="2"/>
    </font>
    <font>
      <sz val="12"/>
      <name val="Symbol"/>
      <family val="1"/>
      <charset val="2"/>
    </font>
    <font>
      <sz val="10"/>
      <color rgb="FFFF0000"/>
      <name val="Arial"/>
      <family val="2"/>
      <charset val="204"/>
    </font>
    <font>
      <b/>
      <sz val="10"/>
      <color theme="1"/>
      <name val="Courier New"/>
      <family val="3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1" fillId="2" borderId="2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right" wrapText="1"/>
    </xf>
    <xf numFmtId="0" fontId="4" fillId="0" borderId="1" xfId="1" applyFont="1" applyFill="1" applyBorder="1" applyAlignment="1">
      <alignment horizontal="right" wrapText="1"/>
    </xf>
    <xf numFmtId="0" fontId="5" fillId="0" borderId="1" xfId="1" applyFont="1" applyFill="1" applyBorder="1" applyAlignment="1">
      <alignment horizontal="right" wrapText="1"/>
    </xf>
    <xf numFmtId="0" fontId="6" fillId="0" borderId="1" xfId="1" applyFont="1" applyFill="1" applyBorder="1" applyAlignment="1">
      <alignment horizontal="right" wrapText="1"/>
    </xf>
    <xf numFmtId="0" fontId="7" fillId="0" borderId="1" xfId="1" applyFont="1" applyFill="1" applyBorder="1" applyAlignment="1">
      <alignment horizontal="right" wrapText="1"/>
    </xf>
    <xf numFmtId="0" fontId="8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wrapText="1"/>
    </xf>
    <xf numFmtId="0" fontId="8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4" xfId="1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  <xf numFmtId="0" fontId="12" fillId="0" borderId="0" xfId="0" applyFont="1"/>
    <xf numFmtId="0" fontId="9" fillId="0" borderId="0" xfId="0" applyFont="1"/>
    <xf numFmtId="0" fontId="1" fillId="2" borderId="0" xfId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2" fontId="1" fillId="0" borderId="1" xfId="1" applyNumberFormat="1" applyFont="1" applyFill="1" applyBorder="1" applyAlignment="1">
      <alignment horizontal="right" wrapText="1"/>
    </xf>
    <xf numFmtId="0" fontId="14" fillId="0" borderId="0" xfId="0" applyFont="1" applyAlignment="1">
      <alignment horizontal="center"/>
    </xf>
    <xf numFmtId="2" fontId="15" fillId="0" borderId="1" xfId="1" applyNumberFormat="1" applyFont="1" applyFill="1" applyBorder="1" applyAlignment="1">
      <alignment horizontal="right" wrapText="1"/>
    </xf>
    <xf numFmtId="0" fontId="15" fillId="0" borderId="1" xfId="1" applyFont="1" applyFill="1" applyBorder="1" applyAlignment="1">
      <alignment horizontal="right" wrapText="1"/>
    </xf>
    <xf numFmtId="2" fontId="15" fillId="3" borderId="1" xfId="1" applyNumberFormat="1" applyFont="1" applyFill="1" applyBorder="1" applyAlignment="1">
      <alignment horizontal="right" wrapText="1"/>
    </xf>
    <xf numFmtId="0" fontId="15" fillId="3" borderId="1" xfId="1" applyFont="1" applyFill="1" applyBorder="1" applyAlignment="1">
      <alignment horizontal="right" wrapText="1"/>
    </xf>
    <xf numFmtId="2" fontId="15" fillId="4" borderId="1" xfId="1" applyNumberFormat="1" applyFont="1" applyFill="1" applyBorder="1" applyAlignment="1">
      <alignment horizontal="right" wrapText="1"/>
    </xf>
    <xf numFmtId="0" fontId="15" fillId="4" borderId="1" xfId="1" applyFont="1" applyFill="1" applyBorder="1" applyAlignment="1">
      <alignment horizontal="right" wrapText="1"/>
    </xf>
    <xf numFmtId="2" fontId="15" fillId="5" borderId="1" xfId="1" applyNumberFormat="1" applyFont="1" applyFill="1" applyBorder="1" applyAlignment="1">
      <alignment horizontal="right" wrapText="1"/>
    </xf>
    <xf numFmtId="0" fontId="15" fillId="5" borderId="1" xfId="1" applyFont="1" applyFill="1" applyBorder="1" applyAlignment="1">
      <alignment horizontal="right" wrapText="1"/>
    </xf>
    <xf numFmtId="2" fontId="15" fillId="6" borderId="1" xfId="1" applyNumberFormat="1" applyFont="1" applyFill="1" applyBorder="1" applyAlignment="1">
      <alignment horizontal="right" wrapText="1"/>
    </xf>
    <xf numFmtId="0" fontId="15" fillId="6" borderId="1" xfId="1" applyFont="1" applyFill="1" applyBorder="1" applyAlignment="1">
      <alignment horizontal="right" wrapText="1"/>
    </xf>
    <xf numFmtId="2" fontId="15" fillId="7" borderId="1" xfId="1" applyNumberFormat="1" applyFont="1" applyFill="1" applyBorder="1" applyAlignment="1">
      <alignment horizontal="right" wrapText="1"/>
    </xf>
    <xf numFmtId="0" fontId="15" fillId="7" borderId="1" xfId="1" applyFont="1" applyFill="1" applyBorder="1" applyAlignment="1">
      <alignment horizontal="right" wrapText="1"/>
    </xf>
    <xf numFmtId="2" fontId="15" fillId="8" borderId="1" xfId="1" applyNumberFormat="1" applyFont="1" applyFill="1" applyBorder="1" applyAlignment="1">
      <alignment horizontal="right" wrapText="1"/>
    </xf>
    <xf numFmtId="0" fontId="15" fillId="8" borderId="1" xfId="1" applyFont="1" applyFill="1" applyBorder="1" applyAlignment="1">
      <alignment horizontal="right" wrapText="1"/>
    </xf>
    <xf numFmtId="2" fontId="15" fillId="9" borderId="1" xfId="1" applyNumberFormat="1" applyFont="1" applyFill="1" applyBorder="1" applyAlignment="1">
      <alignment horizontal="right" wrapText="1"/>
    </xf>
    <xf numFmtId="0" fontId="15" fillId="9" borderId="1" xfId="1" applyFont="1" applyFill="1" applyBorder="1" applyAlignment="1">
      <alignment horizontal="right" wrapText="1"/>
    </xf>
    <xf numFmtId="0" fontId="16" fillId="0" borderId="1" xfId="1" applyFont="1" applyFill="1" applyBorder="1" applyAlignment="1">
      <alignment horizontal="right" wrapText="1"/>
    </xf>
    <xf numFmtId="2" fontId="17" fillId="5" borderId="1" xfId="1" applyNumberFormat="1" applyFont="1" applyFill="1" applyBorder="1" applyAlignment="1">
      <alignment horizontal="right" wrapText="1"/>
    </xf>
    <xf numFmtId="2" fontId="17" fillId="4" borderId="1" xfId="1" applyNumberFormat="1" applyFont="1" applyFill="1" applyBorder="1" applyAlignment="1">
      <alignment horizontal="right" wrapText="1"/>
    </xf>
    <xf numFmtId="2" fontId="17" fillId="3" borderId="1" xfId="1" applyNumberFormat="1" applyFont="1" applyFill="1" applyBorder="1" applyAlignment="1">
      <alignment horizontal="right" wrapText="1"/>
    </xf>
    <xf numFmtId="2" fontId="17" fillId="6" borderId="1" xfId="1" applyNumberFormat="1" applyFont="1" applyFill="1" applyBorder="1" applyAlignment="1">
      <alignment horizontal="right" wrapText="1"/>
    </xf>
    <xf numFmtId="2" fontId="17" fillId="7" borderId="1" xfId="1" applyNumberFormat="1" applyFont="1" applyFill="1" applyBorder="1" applyAlignment="1">
      <alignment horizontal="right" wrapText="1"/>
    </xf>
    <xf numFmtId="2" fontId="17" fillId="8" borderId="1" xfId="1" applyNumberFormat="1" applyFont="1" applyFill="1" applyBorder="1" applyAlignment="1">
      <alignment horizontal="right" wrapText="1"/>
    </xf>
    <xf numFmtId="2" fontId="17" fillId="9" borderId="1" xfId="1" applyNumberFormat="1" applyFont="1" applyFill="1" applyBorder="1" applyAlignment="1">
      <alignment horizontal="right" wrapText="1"/>
    </xf>
    <xf numFmtId="0" fontId="20" fillId="0" borderId="0" xfId="1" applyFont="1" applyFill="1" applyBorder="1" applyAlignment="1">
      <alignment horizontal="right" wrapText="1"/>
    </xf>
    <xf numFmtId="0" fontId="15" fillId="5" borderId="8" xfId="1" applyFont="1" applyFill="1" applyBorder="1" applyAlignment="1">
      <alignment horizontal="right" wrapText="1"/>
    </xf>
    <xf numFmtId="0" fontId="15" fillId="4" borderId="8" xfId="1" applyFont="1" applyFill="1" applyBorder="1" applyAlignment="1">
      <alignment horizontal="right" wrapText="1"/>
    </xf>
    <xf numFmtId="0" fontId="15" fillId="3" borderId="8" xfId="1" applyFont="1" applyFill="1" applyBorder="1" applyAlignment="1">
      <alignment horizontal="right" wrapText="1"/>
    </xf>
    <xf numFmtId="0" fontId="15" fillId="6" borderId="8" xfId="1" applyFont="1" applyFill="1" applyBorder="1" applyAlignment="1">
      <alignment horizontal="right" wrapText="1"/>
    </xf>
    <xf numFmtId="0" fontId="15" fillId="7" borderId="8" xfId="1" applyFont="1" applyFill="1" applyBorder="1" applyAlignment="1">
      <alignment horizontal="right" wrapText="1"/>
    </xf>
    <xf numFmtId="0" fontId="15" fillId="8" borderId="8" xfId="1" applyFont="1" applyFill="1" applyBorder="1" applyAlignment="1">
      <alignment horizontal="right" wrapText="1"/>
    </xf>
    <xf numFmtId="0" fontId="20" fillId="0" borderId="9" xfId="1" applyFont="1" applyFill="1" applyBorder="1" applyAlignment="1">
      <alignment horizontal="right" wrapText="1"/>
    </xf>
    <xf numFmtId="0" fontId="20" fillId="0" borderId="10" xfId="1" applyFont="1" applyFill="1" applyBorder="1" applyAlignment="1">
      <alignment horizontal="right" wrapText="1"/>
    </xf>
    <xf numFmtId="0" fontId="18" fillId="0" borderId="11" xfId="0" applyFont="1" applyBorder="1"/>
    <xf numFmtId="0" fontId="20" fillId="0" borderId="12" xfId="1" applyFont="1" applyFill="1" applyBorder="1" applyAlignment="1">
      <alignment horizontal="right" wrapText="1"/>
    </xf>
    <xf numFmtId="0" fontId="18" fillId="0" borderId="13" xfId="0" applyFont="1" applyBorder="1"/>
    <xf numFmtId="0" fontId="20" fillId="0" borderId="14" xfId="1" applyFont="1" applyFill="1" applyBorder="1" applyAlignment="1">
      <alignment horizontal="right" wrapText="1"/>
    </xf>
    <xf numFmtId="0" fontId="20" fillId="0" borderId="15" xfId="1" applyFont="1" applyFill="1" applyBorder="1" applyAlignment="1">
      <alignment horizontal="right" wrapText="1"/>
    </xf>
    <xf numFmtId="0" fontId="18" fillId="0" borderId="16" xfId="0" applyFont="1" applyBorder="1"/>
    <xf numFmtId="0" fontId="15" fillId="9" borderId="8" xfId="1" applyFont="1" applyFill="1" applyBorder="1" applyAlignment="1">
      <alignment horizontal="right" wrapText="1"/>
    </xf>
    <xf numFmtId="0" fontId="19" fillId="0" borderId="9" xfId="1" applyFont="1" applyFill="1" applyBorder="1" applyAlignment="1">
      <alignment horizontal="right" wrapText="1"/>
    </xf>
    <xf numFmtId="0" fontId="19" fillId="0" borderId="12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20" fillId="0" borderId="18" xfId="1" applyFont="1" applyFill="1" applyBorder="1" applyAlignment="1">
      <alignment horizontal="right" wrapText="1"/>
    </xf>
    <xf numFmtId="0" fontId="4" fillId="10" borderId="1" xfId="1" applyFont="1" applyFill="1" applyBorder="1" applyAlignment="1">
      <alignment horizontal="right" wrapText="1"/>
    </xf>
    <xf numFmtId="0" fontId="20" fillId="10" borderId="9" xfId="1" applyFont="1" applyFill="1" applyBorder="1" applyAlignment="1">
      <alignment horizontal="right" wrapText="1"/>
    </xf>
    <xf numFmtId="0" fontId="20" fillId="10" borderId="17" xfId="1" applyFont="1" applyFill="1" applyBorder="1" applyAlignment="1">
      <alignment horizontal="right" wrapText="1"/>
    </xf>
    <xf numFmtId="0" fontId="20" fillId="10" borderId="12" xfId="1" applyFont="1" applyFill="1" applyBorder="1" applyAlignment="1">
      <alignment horizontal="right" wrapText="1"/>
    </xf>
    <xf numFmtId="0" fontId="2" fillId="10" borderId="1" xfId="1" applyFont="1" applyFill="1" applyBorder="1" applyAlignment="1">
      <alignment horizontal="right" wrapText="1"/>
    </xf>
    <xf numFmtId="0" fontId="5" fillId="10" borderId="1" xfId="1" applyFont="1" applyFill="1" applyBorder="1" applyAlignment="1">
      <alignment horizontal="right" wrapText="1"/>
    </xf>
    <xf numFmtId="0" fontId="1" fillId="10" borderId="1" xfId="1" applyFont="1" applyFill="1" applyBorder="1" applyAlignment="1">
      <alignment horizontal="right" wrapText="1"/>
    </xf>
    <xf numFmtId="0" fontId="3" fillId="10" borderId="1" xfId="1" applyFont="1" applyFill="1" applyBorder="1" applyAlignment="1">
      <alignment horizontal="right" wrapText="1"/>
    </xf>
    <xf numFmtId="0" fontId="6" fillId="10" borderId="1" xfId="1" applyFont="1" applyFill="1" applyBorder="1" applyAlignment="1">
      <alignment horizontal="right" wrapText="1"/>
    </xf>
    <xf numFmtId="0" fontId="7" fillId="10" borderId="1" xfId="1" applyFont="1" applyFill="1" applyBorder="1" applyAlignment="1">
      <alignment horizontal="right" wrapText="1"/>
    </xf>
    <xf numFmtId="0" fontId="8" fillId="10" borderId="1" xfId="1" applyFont="1" applyFill="1" applyBorder="1" applyAlignment="1">
      <alignment horizontal="right" wrapText="1"/>
    </xf>
    <xf numFmtId="0" fontId="0" fillId="10" borderId="0" xfId="0" applyFill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/>
    <xf numFmtId="0" fontId="0" fillId="0" borderId="26" xfId="0" applyBorder="1"/>
    <xf numFmtId="0" fontId="18" fillId="0" borderId="0" xfId="0" applyFont="1"/>
    <xf numFmtId="0" fontId="15" fillId="11" borderId="0" xfId="0" applyFont="1" applyFill="1"/>
    <xf numFmtId="0" fontId="0" fillId="11" borderId="0" xfId="0" applyFill="1"/>
    <xf numFmtId="0" fontId="0" fillId="0" borderId="27" xfId="0" applyBorder="1" applyAlignment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21" fillId="10" borderId="0" xfId="0" applyFont="1" applyFill="1"/>
    <xf numFmtId="0" fontId="1" fillId="10" borderId="0" xfId="1" applyFont="1" applyFill="1" applyBorder="1" applyAlignment="1">
      <alignment horizontal="right" wrapText="1"/>
    </xf>
    <xf numFmtId="0" fontId="9" fillId="0" borderId="6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2">
    <cellStyle name="Normal_Sheet1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charts/_rels/chart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5.png"/></Relationships>
</file>

<file path=xl/charts/_rels/chart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5.png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charts/_rels/chart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charts/_rels/chart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charts/_rels/chart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charts/_rels/chart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charts/_rels/chart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charts/_rels/chart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charts/_rels/chart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charts/_rels/chart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charts/_rels/chart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_rels/chart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charts/_rels/chart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charts/_rels/chart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charts/_rels/chart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charts/_rels/chart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charts/_rels/chart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charts/_rels/chart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5.png"/></Relationships>
</file>

<file path=xl/charts/_rels/chart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charts/_rels/chart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charts/_rels/chart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charts/_rels/chart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charts/_rels/chart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charts/_rels/chart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Sheet1!$D$1091:$D$1154</c:f>
              <c:numCache>
                <c:formatCode>General</c:formatCode>
                <c:ptCount val="64"/>
                <c:pt idx="0">
                  <c:v>-0.63974538089999999</c:v>
                </c:pt>
                <c:pt idx="1">
                  <c:v>69.878928924500002</c:v>
                </c:pt>
                <c:pt idx="2">
                  <c:v>78.956616603699999</c:v>
                </c:pt>
                <c:pt idx="3">
                  <c:v>18.0399770645</c:v>
                </c:pt>
                <c:pt idx="4">
                  <c:v>45.092278745400002</c:v>
                </c:pt>
                <c:pt idx="5">
                  <c:v>50.8196803242</c:v>
                </c:pt>
                <c:pt idx="6">
                  <c:v>21.9381758052</c:v>
                </c:pt>
                <c:pt idx="7">
                  <c:v>104.6928598155</c:v>
                </c:pt>
                <c:pt idx="8">
                  <c:v>19.097525430600001</c:v>
                </c:pt>
                <c:pt idx="9">
                  <c:v>74.081775458600006</c:v>
                </c:pt>
                <c:pt idx="10">
                  <c:v>10.1154057017</c:v>
                </c:pt>
                <c:pt idx="11">
                  <c:v>11.9995013206</c:v>
                </c:pt>
                <c:pt idx="12">
                  <c:v>40.954663911300003</c:v>
                </c:pt>
                <c:pt idx="13">
                  <c:v>2.6559527276999999</c:v>
                </c:pt>
                <c:pt idx="14">
                  <c:v>51.067082706400001</c:v>
                </c:pt>
                <c:pt idx="15">
                  <c:v>55.522505183100002</c:v>
                </c:pt>
                <c:pt idx="16">
                  <c:v>54.9947296442</c:v>
                </c:pt>
                <c:pt idx="17">
                  <c:v>14.436153642500001</c:v>
                </c:pt>
                <c:pt idx="18">
                  <c:v>46.908896354299998</c:v>
                </c:pt>
                <c:pt idx="19">
                  <c:v>50.025774140300001</c:v>
                </c:pt>
                <c:pt idx="20">
                  <c:v>35.529520444900001</c:v>
                </c:pt>
                <c:pt idx="21">
                  <c:v>6.3871253040999996</c:v>
                </c:pt>
                <c:pt idx="22">
                  <c:v>61.967209447599998</c:v>
                </c:pt>
                <c:pt idx="23">
                  <c:v>28.504338386499999</c:v>
                </c:pt>
                <c:pt idx="24">
                  <c:v>64.422485123900003</c:v>
                </c:pt>
                <c:pt idx="25">
                  <c:v>50.009732142300003</c:v>
                </c:pt>
                <c:pt idx="26">
                  <c:v>52.258024312300002</c:v>
                </c:pt>
                <c:pt idx="27">
                  <c:v>32.858233481200003</c:v>
                </c:pt>
                <c:pt idx="28">
                  <c:v>78.421610372900005</c:v>
                </c:pt>
                <c:pt idx="29">
                  <c:v>28.6250099803</c:v>
                </c:pt>
                <c:pt idx="30">
                  <c:v>-4.7276741968999998</c:v>
                </c:pt>
                <c:pt idx="31">
                  <c:v>47.304245616800003</c:v>
                </c:pt>
                <c:pt idx="32">
                  <c:v>5.0804410344999997</c:v>
                </c:pt>
                <c:pt idx="33">
                  <c:v>0.94407569619999998</c:v>
                </c:pt>
                <c:pt idx="34">
                  <c:v>27.118375479899999</c:v>
                </c:pt>
                <c:pt idx="35">
                  <c:v>30.629798777600001</c:v>
                </c:pt>
                <c:pt idx="36">
                  <c:v>72.5310201363</c:v>
                </c:pt>
                <c:pt idx="37">
                  <c:v>12.9865625689</c:v>
                </c:pt>
                <c:pt idx="38">
                  <c:v>26.040262273300002</c:v>
                </c:pt>
                <c:pt idx="39">
                  <c:v>50.476867332700003</c:v>
                </c:pt>
                <c:pt idx="40">
                  <c:v>155.7154332568</c:v>
                </c:pt>
                <c:pt idx="41">
                  <c:v>240.246393504</c:v>
                </c:pt>
                <c:pt idx="42">
                  <c:v>139.44549084990001</c:v>
                </c:pt>
                <c:pt idx="43">
                  <c:v>134.24610824059999</c:v>
                </c:pt>
                <c:pt idx="44">
                  <c:v>142.3577285611</c:v>
                </c:pt>
                <c:pt idx="45">
                  <c:v>-7.1205088956000004</c:v>
                </c:pt>
                <c:pt idx="46">
                  <c:v>-22.7515897382</c:v>
                </c:pt>
                <c:pt idx="47">
                  <c:v>12.118656626</c:v>
                </c:pt>
                <c:pt idx="48">
                  <c:v>20.765166299000001</c:v>
                </c:pt>
                <c:pt idx="49">
                  <c:v>31.096201204300002</c:v>
                </c:pt>
                <c:pt idx="50">
                  <c:v>8.5272071284000006</c:v>
                </c:pt>
                <c:pt idx="51">
                  <c:v>11.600035414300001</c:v>
                </c:pt>
                <c:pt idx="52">
                  <c:v>50.512412591900002</c:v>
                </c:pt>
                <c:pt idx="53">
                  <c:v>42.272232448700002</c:v>
                </c:pt>
                <c:pt idx="54">
                  <c:v>32.583408926700002</c:v>
                </c:pt>
                <c:pt idx="55">
                  <c:v>-1.2333558442000001</c:v>
                </c:pt>
                <c:pt idx="56">
                  <c:v>1.4535981124999999</c:v>
                </c:pt>
                <c:pt idx="57">
                  <c:v>63.490784411900002</c:v>
                </c:pt>
                <c:pt idx="58">
                  <c:v>19.674327504499999</c:v>
                </c:pt>
                <c:pt idx="59">
                  <c:v>42.277960436800001</c:v>
                </c:pt>
                <c:pt idx="60">
                  <c:v>6.9593211521000002</c:v>
                </c:pt>
                <c:pt idx="61">
                  <c:v>71.454434113000005</c:v>
                </c:pt>
                <c:pt idx="62">
                  <c:v>91.221780756599998</c:v>
                </c:pt>
                <c:pt idx="63">
                  <c:v>77.799910867700007</c:v>
                </c:pt>
              </c:numCache>
            </c:numRef>
          </c:xVal>
          <c:yVal>
            <c:numRef>
              <c:f>Sheet1!$E$1091:$E$1154</c:f>
              <c:numCache>
                <c:formatCode>General</c:formatCode>
                <c:ptCount val="64"/>
                <c:pt idx="0">
                  <c:v>89.508824114600003</c:v>
                </c:pt>
                <c:pt idx="1">
                  <c:v>90.920155506300006</c:v>
                </c:pt>
                <c:pt idx="2">
                  <c:v>80.970954324399997</c:v>
                </c:pt>
                <c:pt idx="3">
                  <c:v>35.9631284003</c:v>
                </c:pt>
                <c:pt idx="4">
                  <c:v>18.2856555547</c:v>
                </c:pt>
                <c:pt idx="5">
                  <c:v>21.6239815285</c:v>
                </c:pt>
                <c:pt idx="6">
                  <c:v>13.0357567769</c:v>
                </c:pt>
                <c:pt idx="7">
                  <c:v>98.498121027699995</c:v>
                </c:pt>
                <c:pt idx="8">
                  <c:v>-13.101698623100001</c:v>
                </c:pt>
                <c:pt idx="9">
                  <c:v>51.745213299</c:v>
                </c:pt>
                <c:pt idx="10">
                  <c:v>50.511016243599997</c:v>
                </c:pt>
                <c:pt idx="11">
                  <c:v>61.375354462200001</c:v>
                </c:pt>
                <c:pt idx="12">
                  <c:v>28.982323551499999</c:v>
                </c:pt>
                <c:pt idx="13">
                  <c:v>-6.5437040831999997</c:v>
                </c:pt>
                <c:pt idx="14">
                  <c:v>22.485345033400002</c:v>
                </c:pt>
                <c:pt idx="15">
                  <c:v>90.427808273699995</c:v>
                </c:pt>
                <c:pt idx="16">
                  <c:v>101.08791839360001</c:v>
                </c:pt>
                <c:pt idx="17">
                  <c:v>23.8377805983</c:v>
                </c:pt>
                <c:pt idx="18">
                  <c:v>37.161922570599998</c:v>
                </c:pt>
                <c:pt idx="19">
                  <c:v>103.65859579729999</c:v>
                </c:pt>
                <c:pt idx="20">
                  <c:v>44.394077108099999</c:v>
                </c:pt>
                <c:pt idx="21">
                  <c:v>108.86774111299999</c:v>
                </c:pt>
                <c:pt idx="22">
                  <c:v>62.4691399668</c:v>
                </c:pt>
                <c:pt idx="23">
                  <c:v>27.390110358000001</c:v>
                </c:pt>
                <c:pt idx="24">
                  <c:v>79.916877924600001</c:v>
                </c:pt>
                <c:pt idx="25">
                  <c:v>40.358607408700003</c:v>
                </c:pt>
                <c:pt idx="26">
                  <c:v>60.921716956799997</c:v>
                </c:pt>
                <c:pt idx="27">
                  <c:v>83.890659975800006</c:v>
                </c:pt>
                <c:pt idx="28">
                  <c:v>68.001940949300007</c:v>
                </c:pt>
                <c:pt idx="29">
                  <c:v>-3.9454669184000002</c:v>
                </c:pt>
                <c:pt idx="30">
                  <c:v>42.5708180958</c:v>
                </c:pt>
                <c:pt idx="31">
                  <c:v>68.408342826199998</c:v>
                </c:pt>
                <c:pt idx="32">
                  <c:v>40.348801536700002</c:v>
                </c:pt>
                <c:pt idx="33">
                  <c:v>72.555454066799996</c:v>
                </c:pt>
                <c:pt idx="34">
                  <c:v>70.618578068299996</c:v>
                </c:pt>
                <c:pt idx="35">
                  <c:v>95.2178391546</c:v>
                </c:pt>
                <c:pt idx="36">
                  <c:v>113.9576932841</c:v>
                </c:pt>
                <c:pt idx="37">
                  <c:v>50.588160113800001</c:v>
                </c:pt>
                <c:pt idx="38">
                  <c:v>50.419986977500002</c:v>
                </c:pt>
                <c:pt idx="39">
                  <c:v>85.185776173299999</c:v>
                </c:pt>
                <c:pt idx="40">
                  <c:v>82.035065362699996</c:v>
                </c:pt>
                <c:pt idx="41">
                  <c:v>27.414915986600001</c:v>
                </c:pt>
                <c:pt idx="42">
                  <c:v>143.8745967534</c:v>
                </c:pt>
                <c:pt idx="43">
                  <c:v>76.296512297999996</c:v>
                </c:pt>
                <c:pt idx="44">
                  <c:v>33.735261895500003</c:v>
                </c:pt>
                <c:pt idx="45">
                  <c:v>44.245984568700003</c:v>
                </c:pt>
                <c:pt idx="46">
                  <c:v>13.4491225668</c:v>
                </c:pt>
                <c:pt idx="47">
                  <c:v>17.116235025999998</c:v>
                </c:pt>
                <c:pt idx="48">
                  <c:v>37.280280841699998</c:v>
                </c:pt>
                <c:pt idx="49">
                  <c:v>39.881974141199997</c:v>
                </c:pt>
                <c:pt idx="50">
                  <c:v>22.452365773699999</c:v>
                </c:pt>
                <c:pt idx="51">
                  <c:v>41.466465850699997</c:v>
                </c:pt>
                <c:pt idx="52">
                  <c:v>77.679329952800003</c:v>
                </c:pt>
                <c:pt idx="53">
                  <c:v>125.0377299006</c:v>
                </c:pt>
                <c:pt idx="54">
                  <c:v>144.2824247472</c:v>
                </c:pt>
                <c:pt idx="55">
                  <c:v>112.3389642926</c:v>
                </c:pt>
                <c:pt idx="56">
                  <c:v>114.58561003280001</c:v>
                </c:pt>
                <c:pt idx="57">
                  <c:v>111.4232382552</c:v>
                </c:pt>
                <c:pt idx="58">
                  <c:v>86.104318427500004</c:v>
                </c:pt>
                <c:pt idx="59">
                  <c:v>97.7761458019</c:v>
                </c:pt>
                <c:pt idx="60">
                  <c:v>84.557222721599999</c:v>
                </c:pt>
                <c:pt idx="61">
                  <c:v>55.361451559800003</c:v>
                </c:pt>
                <c:pt idx="62">
                  <c:v>52.627622810799998</c:v>
                </c:pt>
                <c:pt idx="63">
                  <c:v>56.314817107499998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04448"/>
        <c:axId val="160105984"/>
      </c:scatterChart>
      <c:valAx>
        <c:axId val="1601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0105984"/>
        <c:crosses val="autoZero"/>
        <c:crossBetween val="midCat"/>
      </c:valAx>
      <c:valAx>
        <c:axId val="1601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0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Sheet3!$J$259:$J$265</c:f>
              <c:numCache>
                <c:formatCode>General</c:formatCode>
                <c:ptCount val="7"/>
                <c:pt idx="0">
                  <c:v>-42.763298263000003</c:v>
                </c:pt>
                <c:pt idx="1">
                  <c:v>-40.056970128499998</c:v>
                </c:pt>
                <c:pt idx="2">
                  <c:v>-38.059599611300001</c:v>
                </c:pt>
                <c:pt idx="3">
                  <c:v>-33.522373178199999</c:v>
                </c:pt>
                <c:pt idx="4">
                  <c:v>-19.561382449300002</c:v>
                </c:pt>
                <c:pt idx="5">
                  <c:v>8.6743302481000004</c:v>
                </c:pt>
                <c:pt idx="6">
                  <c:v>-7.9721734346000002</c:v>
                </c:pt>
              </c:numCache>
            </c:numRef>
          </c:xVal>
          <c:yVal>
            <c:numRef>
              <c:f>Sheet3!$K$259:$K$265</c:f>
              <c:numCache>
                <c:formatCode>General</c:formatCode>
                <c:ptCount val="7"/>
                <c:pt idx="0">
                  <c:v>-18.671388847199999</c:v>
                </c:pt>
                <c:pt idx="1">
                  <c:v>123.9748968424</c:v>
                </c:pt>
                <c:pt idx="2">
                  <c:v>77.129637437599996</c:v>
                </c:pt>
                <c:pt idx="3">
                  <c:v>-47.580696702600001</c:v>
                </c:pt>
                <c:pt idx="4">
                  <c:v>-27.305792072700001</c:v>
                </c:pt>
                <c:pt idx="5">
                  <c:v>-152.08449942300001</c:v>
                </c:pt>
                <c:pt idx="6">
                  <c:v>-128.98614165320001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Sheet3!$J$266:$J$274</c:f>
              <c:numCache>
                <c:formatCode>General</c:formatCode>
                <c:ptCount val="9"/>
                <c:pt idx="0">
                  <c:v>-29.1225247498</c:v>
                </c:pt>
                <c:pt idx="1">
                  <c:v>-54.4124327181</c:v>
                </c:pt>
                <c:pt idx="2">
                  <c:v>-5.2083025684999997</c:v>
                </c:pt>
                <c:pt idx="3">
                  <c:v>-62.329900707</c:v>
                </c:pt>
                <c:pt idx="4">
                  <c:v>-4.2004684346000003</c:v>
                </c:pt>
                <c:pt idx="5">
                  <c:v>-18.6569071403</c:v>
                </c:pt>
                <c:pt idx="6">
                  <c:v>-27.503576429300001</c:v>
                </c:pt>
                <c:pt idx="7">
                  <c:v>-54.374197413499999</c:v>
                </c:pt>
                <c:pt idx="8">
                  <c:v>-21.9257883726</c:v>
                </c:pt>
              </c:numCache>
            </c:numRef>
          </c:xVal>
          <c:yVal>
            <c:numRef>
              <c:f>Sheet3!$K$266:$K$274</c:f>
              <c:numCache>
                <c:formatCode>General</c:formatCode>
                <c:ptCount val="9"/>
                <c:pt idx="0">
                  <c:v>15.082469143999999</c:v>
                </c:pt>
                <c:pt idx="1">
                  <c:v>29.073430591299999</c:v>
                </c:pt>
                <c:pt idx="2">
                  <c:v>-104.9519194933</c:v>
                </c:pt>
                <c:pt idx="3">
                  <c:v>-15.4139611713</c:v>
                </c:pt>
                <c:pt idx="4">
                  <c:v>-43.548302810700001</c:v>
                </c:pt>
                <c:pt idx="5">
                  <c:v>-89.757478877300002</c:v>
                </c:pt>
                <c:pt idx="6">
                  <c:v>100.56953243069999</c:v>
                </c:pt>
                <c:pt idx="7">
                  <c:v>164.58534817649999</c:v>
                </c:pt>
                <c:pt idx="8">
                  <c:v>-54.161794252900002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Sheet3!$J$275:$J$285</c:f>
              <c:numCache>
                <c:formatCode>General</c:formatCode>
                <c:ptCount val="11"/>
                <c:pt idx="0">
                  <c:v>-39.711090245599998</c:v>
                </c:pt>
                <c:pt idx="1">
                  <c:v>-24.226807788999999</c:v>
                </c:pt>
                <c:pt idx="2">
                  <c:v>-15.4908358262</c:v>
                </c:pt>
                <c:pt idx="3">
                  <c:v>-33.954368758800001</c:v>
                </c:pt>
                <c:pt idx="4">
                  <c:v>-44.359363815099996</c:v>
                </c:pt>
                <c:pt idx="5">
                  <c:v>-32.537831972200003</c:v>
                </c:pt>
                <c:pt idx="6">
                  <c:v>-22.427604246400001</c:v>
                </c:pt>
                <c:pt idx="7">
                  <c:v>-4.9025088797</c:v>
                </c:pt>
                <c:pt idx="8">
                  <c:v>-68.906773165900006</c:v>
                </c:pt>
                <c:pt idx="9">
                  <c:v>-5.4024117919999997</c:v>
                </c:pt>
                <c:pt idx="10">
                  <c:v>-23.3709082958</c:v>
                </c:pt>
              </c:numCache>
            </c:numRef>
          </c:xVal>
          <c:yVal>
            <c:numRef>
              <c:f>Sheet3!$K$275:$K$285</c:f>
              <c:numCache>
                <c:formatCode>General</c:formatCode>
                <c:ptCount val="11"/>
                <c:pt idx="0">
                  <c:v>37.8531153606</c:v>
                </c:pt>
                <c:pt idx="1">
                  <c:v>-60.759576917300002</c:v>
                </c:pt>
                <c:pt idx="2">
                  <c:v>-42.880086828400003</c:v>
                </c:pt>
                <c:pt idx="3">
                  <c:v>-42.435185873499996</c:v>
                </c:pt>
                <c:pt idx="4">
                  <c:v>25.421522968600001</c:v>
                </c:pt>
                <c:pt idx="5">
                  <c:v>116.1241151798</c:v>
                </c:pt>
                <c:pt idx="6">
                  <c:v>40.088891275100003</c:v>
                </c:pt>
                <c:pt idx="7">
                  <c:v>-123.59632149079999</c:v>
                </c:pt>
                <c:pt idx="8">
                  <c:v>131.61414479070001</c:v>
                </c:pt>
                <c:pt idx="9">
                  <c:v>-145.76080247519999</c:v>
                </c:pt>
                <c:pt idx="10">
                  <c:v>-111.6436502315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Sheet3!$J$286:$J$296</c:f>
              <c:numCache>
                <c:formatCode>General</c:formatCode>
                <c:ptCount val="11"/>
                <c:pt idx="0">
                  <c:v>-13.8178738151</c:v>
                </c:pt>
                <c:pt idx="1">
                  <c:v>-42.943533526300001</c:v>
                </c:pt>
                <c:pt idx="2">
                  <c:v>2.3482727780000001</c:v>
                </c:pt>
                <c:pt idx="3">
                  <c:v>-28.174953087700001</c:v>
                </c:pt>
                <c:pt idx="4">
                  <c:v>-28.214517216899999</c:v>
                </c:pt>
                <c:pt idx="5">
                  <c:v>-27.633215109599998</c:v>
                </c:pt>
                <c:pt idx="6">
                  <c:v>-23.863870496899999</c:v>
                </c:pt>
                <c:pt idx="7">
                  <c:v>-59.460458396200004</c:v>
                </c:pt>
                <c:pt idx="8">
                  <c:v>4.7954575145999998</c:v>
                </c:pt>
                <c:pt idx="9">
                  <c:v>-9.0494457520000005</c:v>
                </c:pt>
                <c:pt idx="10">
                  <c:v>-33.910747231599998</c:v>
                </c:pt>
              </c:numCache>
            </c:numRef>
          </c:xVal>
          <c:yVal>
            <c:numRef>
              <c:f>Sheet3!$K$286:$K$296</c:f>
              <c:numCache>
                <c:formatCode>General</c:formatCode>
                <c:ptCount val="11"/>
                <c:pt idx="0">
                  <c:v>16.405396877099999</c:v>
                </c:pt>
                <c:pt idx="1">
                  <c:v>31.925010115700001</c:v>
                </c:pt>
                <c:pt idx="2">
                  <c:v>-80.218611278400004</c:v>
                </c:pt>
                <c:pt idx="3">
                  <c:v>-79.864642989499998</c:v>
                </c:pt>
                <c:pt idx="4">
                  <c:v>107.6554394369</c:v>
                </c:pt>
                <c:pt idx="5">
                  <c:v>-1.7904415785000001</c:v>
                </c:pt>
                <c:pt idx="6">
                  <c:v>162.56348125650001</c:v>
                </c:pt>
                <c:pt idx="7">
                  <c:v>92.314032642499996</c:v>
                </c:pt>
                <c:pt idx="8">
                  <c:v>-149.6248933697</c:v>
                </c:pt>
                <c:pt idx="9">
                  <c:v>-118.03293670559999</c:v>
                </c:pt>
                <c:pt idx="10">
                  <c:v>-18.749152049100001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Sheet3!$J$297:$J$304</c:f>
              <c:numCache>
                <c:formatCode>General</c:formatCode>
                <c:ptCount val="8"/>
                <c:pt idx="0">
                  <c:v>-25.2515964008</c:v>
                </c:pt>
                <c:pt idx="1">
                  <c:v>-57.065834193800001</c:v>
                </c:pt>
                <c:pt idx="2">
                  <c:v>-12.710403256999999</c:v>
                </c:pt>
                <c:pt idx="3">
                  <c:v>-47.913047473299997</c:v>
                </c:pt>
                <c:pt idx="4">
                  <c:v>1.1589797813</c:v>
                </c:pt>
                <c:pt idx="5">
                  <c:v>-36.614810841699999</c:v>
                </c:pt>
                <c:pt idx="6">
                  <c:v>-23.477052106399999</c:v>
                </c:pt>
                <c:pt idx="7">
                  <c:v>-28.717175101999999</c:v>
                </c:pt>
              </c:numCache>
            </c:numRef>
          </c:xVal>
          <c:yVal>
            <c:numRef>
              <c:f>Sheet3!$K$297:$K$304</c:f>
              <c:numCache>
                <c:formatCode>General</c:formatCode>
                <c:ptCount val="8"/>
                <c:pt idx="0">
                  <c:v>-17.898698232499999</c:v>
                </c:pt>
                <c:pt idx="1">
                  <c:v>66.454058398200004</c:v>
                </c:pt>
                <c:pt idx="2">
                  <c:v>-91.884369802899997</c:v>
                </c:pt>
                <c:pt idx="3">
                  <c:v>105.8435779567</c:v>
                </c:pt>
                <c:pt idx="4">
                  <c:v>-105.955406889</c:v>
                </c:pt>
                <c:pt idx="5">
                  <c:v>-22.111165593100001</c:v>
                </c:pt>
                <c:pt idx="6">
                  <c:v>71.285077053799995</c:v>
                </c:pt>
                <c:pt idx="7">
                  <c:v>19.150165796100001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Sheet3!$J$305:$J$313</c:f>
              <c:numCache>
                <c:formatCode>General</c:formatCode>
                <c:ptCount val="9"/>
                <c:pt idx="0">
                  <c:v>-23.259765553499999</c:v>
                </c:pt>
                <c:pt idx="1">
                  <c:v>-50.130795624400001</c:v>
                </c:pt>
                <c:pt idx="2">
                  <c:v>-58.196340708500003</c:v>
                </c:pt>
                <c:pt idx="3">
                  <c:v>-43.962578756200003</c:v>
                </c:pt>
                <c:pt idx="4">
                  <c:v>-7.4083420373999997</c:v>
                </c:pt>
                <c:pt idx="5">
                  <c:v>-36.719466329100001</c:v>
                </c:pt>
                <c:pt idx="6">
                  <c:v>-33.564032298100003</c:v>
                </c:pt>
                <c:pt idx="7">
                  <c:v>13.777883496999999</c:v>
                </c:pt>
                <c:pt idx="8">
                  <c:v>-17.197794289099999</c:v>
                </c:pt>
              </c:numCache>
            </c:numRef>
          </c:xVal>
          <c:yVal>
            <c:numRef>
              <c:f>Sheet3!$K$305:$K$313</c:f>
              <c:numCache>
                <c:formatCode>General</c:formatCode>
                <c:ptCount val="9"/>
                <c:pt idx="0">
                  <c:v>-50.664112422400002</c:v>
                </c:pt>
                <c:pt idx="1">
                  <c:v>2.5764921985</c:v>
                </c:pt>
                <c:pt idx="2">
                  <c:v>69.127482549999996</c:v>
                </c:pt>
                <c:pt idx="3">
                  <c:v>62.749808009699997</c:v>
                </c:pt>
                <c:pt idx="4">
                  <c:v>-122.7424585041</c:v>
                </c:pt>
                <c:pt idx="5">
                  <c:v>157.2818228996</c:v>
                </c:pt>
                <c:pt idx="6">
                  <c:v>62.359540064699999</c:v>
                </c:pt>
                <c:pt idx="7">
                  <c:v>-110.5125707573</c:v>
                </c:pt>
                <c:pt idx="8">
                  <c:v>-78.622933169299998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Sheet3!$J$314:$J$322</c:f>
              <c:numCache>
                <c:formatCode>General</c:formatCode>
                <c:ptCount val="9"/>
                <c:pt idx="0">
                  <c:v>-33.619310919</c:v>
                </c:pt>
                <c:pt idx="1">
                  <c:v>-40.672551565600003</c:v>
                </c:pt>
                <c:pt idx="2">
                  <c:v>-37.206389625699998</c:v>
                </c:pt>
                <c:pt idx="3">
                  <c:v>-2.2675345617999998</c:v>
                </c:pt>
                <c:pt idx="4">
                  <c:v>-18.763041987099999</c:v>
                </c:pt>
                <c:pt idx="5">
                  <c:v>-29.763811779099999</c:v>
                </c:pt>
                <c:pt idx="6">
                  <c:v>-43.0556748363</c:v>
                </c:pt>
                <c:pt idx="7">
                  <c:v>-52.012140055099998</c:v>
                </c:pt>
                <c:pt idx="8">
                  <c:v>-2.1715728753999999</c:v>
                </c:pt>
              </c:numCache>
            </c:numRef>
          </c:xVal>
          <c:yVal>
            <c:numRef>
              <c:f>Sheet3!$K$314:$K$322</c:f>
              <c:numCache>
                <c:formatCode>General</c:formatCode>
                <c:ptCount val="9"/>
                <c:pt idx="0">
                  <c:v>-63.9844207545</c:v>
                </c:pt>
                <c:pt idx="1">
                  <c:v>90.180995337900001</c:v>
                </c:pt>
                <c:pt idx="2">
                  <c:v>-1.8807417296</c:v>
                </c:pt>
                <c:pt idx="3">
                  <c:v>-121.338310685</c:v>
                </c:pt>
                <c:pt idx="4">
                  <c:v>-91.752250757599995</c:v>
                </c:pt>
                <c:pt idx="5">
                  <c:v>20.822734441800002</c:v>
                </c:pt>
                <c:pt idx="6">
                  <c:v>151.08179023380001</c:v>
                </c:pt>
                <c:pt idx="7">
                  <c:v>117.967602278</c:v>
                </c:pt>
                <c:pt idx="8">
                  <c:v>-85.914661846399994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48512"/>
        <c:axId val="224450816"/>
      </c:scatterChart>
      <c:valAx>
        <c:axId val="22444851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450816"/>
        <c:crosses val="autoZero"/>
        <c:crossBetween val="midCat"/>
      </c:valAx>
      <c:valAx>
        <c:axId val="22445081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448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Sheet3!$J$323:$J$329</c:f>
              <c:numCache>
                <c:formatCode>General</c:formatCode>
                <c:ptCount val="7"/>
                <c:pt idx="0">
                  <c:v>17.2206279872</c:v>
                </c:pt>
                <c:pt idx="1">
                  <c:v>42.051811201200003</c:v>
                </c:pt>
                <c:pt idx="2">
                  <c:v>-39.322462033400001</c:v>
                </c:pt>
                <c:pt idx="3">
                  <c:v>73.1877200542</c:v>
                </c:pt>
                <c:pt idx="4">
                  <c:v>-75.758882938200003</c:v>
                </c:pt>
                <c:pt idx="5">
                  <c:v>-19.636965995200001</c:v>
                </c:pt>
                <c:pt idx="6">
                  <c:v>44.707086812299998</c:v>
                </c:pt>
              </c:numCache>
            </c:numRef>
          </c:xVal>
          <c:yVal>
            <c:numRef>
              <c:f>Sheet3!$K$323:$K$329</c:f>
              <c:numCache>
                <c:formatCode>General</c:formatCode>
                <c:ptCount val="7"/>
                <c:pt idx="0">
                  <c:v>56.023765519400001</c:v>
                </c:pt>
                <c:pt idx="1">
                  <c:v>205.31733636249999</c:v>
                </c:pt>
                <c:pt idx="2">
                  <c:v>127.826858898</c:v>
                </c:pt>
                <c:pt idx="3">
                  <c:v>2.2010499457999999</c:v>
                </c:pt>
                <c:pt idx="4">
                  <c:v>13.5383610577</c:v>
                </c:pt>
                <c:pt idx="5">
                  <c:v>-73.035107443000001</c:v>
                </c:pt>
                <c:pt idx="6">
                  <c:v>-67.667568702899999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Sheet3!$J$330:$J$338</c:f>
              <c:numCache>
                <c:formatCode>General</c:formatCode>
                <c:ptCount val="9"/>
                <c:pt idx="0">
                  <c:v>15.5464065621</c:v>
                </c:pt>
                <c:pt idx="1">
                  <c:v>-43.388095448000001</c:v>
                </c:pt>
                <c:pt idx="2">
                  <c:v>31.227842566100001</c:v>
                </c:pt>
                <c:pt idx="3">
                  <c:v>82.846649398400004</c:v>
                </c:pt>
                <c:pt idx="4">
                  <c:v>-2.3039440459999998</c:v>
                </c:pt>
                <c:pt idx="5">
                  <c:v>62.289888704900001</c:v>
                </c:pt>
                <c:pt idx="6">
                  <c:v>129.1692358009</c:v>
                </c:pt>
                <c:pt idx="7">
                  <c:v>-5.2532753133999996</c:v>
                </c:pt>
                <c:pt idx="8">
                  <c:v>142.47295685110001</c:v>
                </c:pt>
              </c:numCache>
            </c:numRef>
          </c:xVal>
          <c:yVal>
            <c:numRef>
              <c:f>Sheet3!$K$330:$K$338</c:f>
              <c:numCache>
                <c:formatCode>General</c:formatCode>
                <c:ptCount val="9"/>
                <c:pt idx="0">
                  <c:v>82.481257309599997</c:v>
                </c:pt>
                <c:pt idx="1">
                  <c:v>94.931186499299997</c:v>
                </c:pt>
                <c:pt idx="2">
                  <c:v>-11.5101682393</c:v>
                </c:pt>
                <c:pt idx="3">
                  <c:v>45.197774046500001</c:v>
                </c:pt>
                <c:pt idx="4">
                  <c:v>6.7262198940999998</c:v>
                </c:pt>
                <c:pt idx="5">
                  <c:v>-28.436947112599999</c:v>
                </c:pt>
                <c:pt idx="6">
                  <c:v>197.9468242561</c:v>
                </c:pt>
                <c:pt idx="7">
                  <c:v>256.14664624800002</c:v>
                </c:pt>
                <c:pt idx="8">
                  <c:v>-9.9120439775999998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Sheet3!$J$339:$J$349</c:f>
              <c:numCache>
                <c:formatCode>General</c:formatCode>
                <c:ptCount val="11"/>
                <c:pt idx="0">
                  <c:v>-24.646839184400001</c:v>
                </c:pt>
                <c:pt idx="1">
                  <c:v>24.807625916799999</c:v>
                </c:pt>
                <c:pt idx="2">
                  <c:v>-2.1823126996000002</c:v>
                </c:pt>
                <c:pt idx="3">
                  <c:v>76.508745821199994</c:v>
                </c:pt>
                <c:pt idx="4">
                  <c:v>95.125894958000003</c:v>
                </c:pt>
                <c:pt idx="5">
                  <c:v>11.9883636712</c:v>
                </c:pt>
                <c:pt idx="6">
                  <c:v>-31.3662309881</c:v>
                </c:pt>
                <c:pt idx="7">
                  <c:v>21.180353260899999</c:v>
                </c:pt>
                <c:pt idx="8">
                  <c:v>-31.198496054300001</c:v>
                </c:pt>
                <c:pt idx="9">
                  <c:v>11.818693572800001</c:v>
                </c:pt>
                <c:pt idx="10">
                  <c:v>111.516830007</c:v>
                </c:pt>
              </c:numCache>
            </c:numRef>
          </c:xVal>
          <c:yVal>
            <c:numRef>
              <c:f>Sheet3!$K$339:$K$349</c:f>
              <c:numCache>
                <c:formatCode>General</c:formatCode>
                <c:ptCount val="11"/>
                <c:pt idx="0">
                  <c:v>99.229418711899996</c:v>
                </c:pt>
                <c:pt idx="1">
                  <c:v>10.989985774899999</c:v>
                </c:pt>
                <c:pt idx="2">
                  <c:v>4.3097501176000002</c:v>
                </c:pt>
                <c:pt idx="3">
                  <c:v>43.3782552849</c:v>
                </c:pt>
                <c:pt idx="4">
                  <c:v>125.3523474842</c:v>
                </c:pt>
                <c:pt idx="5">
                  <c:v>215.0580498468</c:v>
                </c:pt>
                <c:pt idx="6">
                  <c:v>81.027101547399994</c:v>
                </c:pt>
                <c:pt idx="7">
                  <c:v>-48.305159040699998</c:v>
                </c:pt>
                <c:pt idx="8">
                  <c:v>217.08303779190001</c:v>
                </c:pt>
                <c:pt idx="9">
                  <c:v>-93.207302721199994</c:v>
                </c:pt>
                <c:pt idx="10">
                  <c:v>-33.317630235099998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Sheet3!$J$350:$J$360</c:f>
              <c:numCache>
                <c:formatCode>General</c:formatCode>
                <c:ptCount val="11"/>
                <c:pt idx="0">
                  <c:v>54.5162310057</c:v>
                </c:pt>
                <c:pt idx="1">
                  <c:v>69.975927564000003</c:v>
                </c:pt>
                <c:pt idx="2">
                  <c:v>28.8439567669</c:v>
                </c:pt>
                <c:pt idx="3">
                  <c:v>78.953448895500003</c:v>
                </c:pt>
                <c:pt idx="4">
                  <c:v>-20.355322407599999</c:v>
                </c:pt>
                <c:pt idx="5">
                  <c:v>-15.1076618965</c:v>
                </c:pt>
                <c:pt idx="6">
                  <c:v>59.103823094299997</c:v>
                </c:pt>
                <c:pt idx="7">
                  <c:v>-63.219221430600001</c:v>
                </c:pt>
                <c:pt idx="8">
                  <c:v>-1.1444159870999999</c:v>
                </c:pt>
                <c:pt idx="9">
                  <c:v>60.170567826300001</c:v>
                </c:pt>
                <c:pt idx="10">
                  <c:v>128.5686450675</c:v>
                </c:pt>
              </c:numCache>
            </c:numRef>
          </c:xVal>
          <c:yVal>
            <c:numRef>
              <c:f>Sheet3!$K$350:$K$360</c:f>
              <c:numCache>
                <c:formatCode>General</c:formatCode>
                <c:ptCount val="11"/>
                <c:pt idx="0">
                  <c:v>24.229334569500001</c:v>
                </c:pt>
                <c:pt idx="1">
                  <c:v>118.0163491867</c:v>
                </c:pt>
                <c:pt idx="2">
                  <c:v>-29.859732008600002</c:v>
                </c:pt>
                <c:pt idx="3">
                  <c:v>-9.2417387811000005</c:v>
                </c:pt>
                <c:pt idx="4">
                  <c:v>191.92151752679999</c:v>
                </c:pt>
                <c:pt idx="5">
                  <c:v>46.515986665</c:v>
                </c:pt>
                <c:pt idx="6">
                  <c:v>264.82220605930002</c:v>
                </c:pt>
                <c:pt idx="7">
                  <c:v>151.81019672139999</c:v>
                </c:pt>
                <c:pt idx="8">
                  <c:v>-88.777393599899995</c:v>
                </c:pt>
                <c:pt idx="9">
                  <c:v>-52.047429181299997</c:v>
                </c:pt>
                <c:pt idx="10">
                  <c:v>34.959724216600002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Sheet3!$J$361:$J$368</c:f>
              <c:numCache>
                <c:formatCode>General</c:formatCode>
                <c:ptCount val="8"/>
                <c:pt idx="0">
                  <c:v>-17.409277597999999</c:v>
                </c:pt>
                <c:pt idx="1">
                  <c:v>42.842325428099997</c:v>
                </c:pt>
                <c:pt idx="2">
                  <c:v>49.849686971799997</c:v>
                </c:pt>
                <c:pt idx="3">
                  <c:v>-25.7625049474</c:v>
                </c:pt>
                <c:pt idx="4">
                  <c:v>7.8049992200000001E-2</c:v>
                </c:pt>
                <c:pt idx="5">
                  <c:v>85.867032101199996</c:v>
                </c:pt>
                <c:pt idx="6">
                  <c:v>122.1982884991</c:v>
                </c:pt>
                <c:pt idx="7">
                  <c:v>-58.418457445400001</c:v>
                </c:pt>
              </c:numCache>
            </c:numRef>
          </c:xVal>
          <c:yVal>
            <c:numRef>
              <c:f>Sheet3!$K$361:$K$368</c:f>
              <c:numCache>
                <c:formatCode>General</c:formatCode>
                <c:ptCount val="8"/>
                <c:pt idx="0">
                  <c:v>49.939526356599998</c:v>
                </c:pt>
                <c:pt idx="1">
                  <c:v>161.45562636779999</c:v>
                </c:pt>
                <c:pt idx="2">
                  <c:v>-27.381022955999999</c:v>
                </c:pt>
                <c:pt idx="3">
                  <c:v>192.1455603613</c:v>
                </c:pt>
                <c:pt idx="4">
                  <c:v>-37.5895724055</c:v>
                </c:pt>
                <c:pt idx="5">
                  <c:v>23.5876260446</c:v>
                </c:pt>
                <c:pt idx="6">
                  <c:v>153.45199591880001</c:v>
                </c:pt>
                <c:pt idx="7">
                  <c:v>55.871836617900001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Sheet3!$J$369:$J$377</c:f>
              <c:numCache>
                <c:formatCode>General</c:formatCode>
                <c:ptCount val="9"/>
                <c:pt idx="0">
                  <c:v>1.099689184</c:v>
                </c:pt>
                <c:pt idx="1">
                  <c:v>56.481497584499998</c:v>
                </c:pt>
                <c:pt idx="2">
                  <c:v>-25.996062757499999</c:v>
                </c:pt>
                <c:pt idx="3">
                  <c:v>53.6234439714</c:v>
                </c:pt>
                <c:pt idx="4">
                  <c:v>23.523153709799999</c:v>
                </c:pt>
                <c:pt idx="5">
                  <c:v>10.6271284802</c:v>
                </c:pt>
                <c:pt idx="6">
                  <c:v>-73.116612520399997</c:v>
                </c:pt>
                <c:pt idx="7">
                  <c:v>-5.8311906651000003</c:v>
                </c:pt>
                <c:pt idx="8">
                  <c:v>137.19471980349999</c:v>
                </c:pt>
              </c:numCache>
            </c:numRef>
          </c:xVal>
          <c:yVal>
            <c:numRef>
              <c:f>Sheet3!$K$369:$K$377</c:f>
              <c:numCache>
                <c:formatCode>General</c:formatCode>
                <c:ptCount val="9"/>
                <c:pt idx="0">
                  <c:v>15.059376798700001</c:v>
                </c:pt>
                <c:pt idx="1">
                  <c:v>58.885146911900001</c:v>
                </c:pt>
                <c:pt idx="2">
                  <c:v>138.1837018503</c:v>
                </c:pt>
                <c:pt idx="3">
                  <c:v>141.2262513828</c:v>
                </c:pt>
                <c:pt idx="4">
                  <c:v>-54.221864122100001</c:v>
                </c:pt>
                <c:pt idx="5">
                  <c:v>257.62808224629998</c:v>
                </c:pt>
                <c:pt idx="6">
                  <c:v>95.345638346699999</c:v>
                </c:pt>
                <c:pt idx="7">
                  <c:v>-56.569615038000002</c:v>
                </c:pt>
                <c:pt idx="8">
                  <c:v>-25.672674835799999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Sheet3!$J$378:$J$386</c:f>
              <c:numCache>
                <c:formatCode>General</c:formatCode>
                <c:ptCount val="9"/>
                <c:pt idx="0">
                  <c:v>48.594025990299997</c:v>
                </c:pt>
                <c:pt idx="1">
                  <c:v>5.1067360481000001</c:v>
                </c:pt>
                <c:pt idx="2">
                  <c:v>-39.519460344999999</c:v>
                </c:pt>
                <c:pt idx="3">
                  <c:v>33.912826664800001</c:v>
                </c:pt>
                <c:pt idx="4">
                  <c:v>76.079823921100001</c:v>
                </c:pt>
                <c:pt idx="5">
                  <c:v>112.4932397939</c:v>
                </c:pt>
                <c:pt idx="6">
                  <c:v>76.436993188599999</c:v>
                </c:pt>
                <c:pt idx="7">
                  <c:v>-60.815023542500001</c:v>
                </c:pt>
                <c:pt idx="8">
                  <c:v>-35.667002691900002</c:v>
                </c:pt>
              </c:numCache>
            </c:numRef>
          </c:xVal>
          <c:yVal>
            <c:numRef>
              <c:f>Sheet3!$K$378:$K$386</c:f>
              <c:numCache>
                <c:formatCode>General</c:formatCode>
                <c:ptCount val="9"/>
                <c:pt idx="0">
                  <c:v>20.894954978800001</c:v>
                </c:pt>
                <c:pt idx="1">
                  <c:v>162.97015075990001</c:v>
                </c:pt>
                <c:pt idx="2">
                  <c:v>31.5784286212</c:v>
                </c:pt>
                <c:pt idx="3">
                  <c:v>-62.949465162400003</c:v>
                </c:pt>
                <c:pt idx="4">
                  <c:v>-40.694925240099998</c:v>
                </c:pt>
                <c:pt idx="5">
                  <c:v>82.076856141899995</c:v>
                </c:pt>
                <c:pt idx="6">
                  <c:v>246.07430022669999</c:v>
                </c:pt>
                <c:pt idx="7">
                  <c:v>192.96393322739999</c:v>
                </c:pt>
                <c:pt idx="8">
                  <c:v>-28.049834508899998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88832"/>
        <c:axId val="224495488"/>
      </c:scatterChart>
      <c:valAx>
        <c:axId val="22448883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495488"/>
        <c:crosses val="autoZero"/>
        <c:crossBetween val="midCat"/>
      </c:valAx>
      <c:valAx>
        <c:axId val="22449548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488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маркерів на зіниці</a:t>
            </a:r>
          </a:p>
        </c:rich>
      </c:tx>
      <c:layout>
        <c:manualLayout>
          <c:xMode val="edge"/>
          <c:yMode val="edge"/>
          <c:x val="0.2542371045724548"/>
          <c:y val="8.63930885529157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04876933704269"/>
          <c:y val="0.11224039930090851"/>
          <c:w val="0.80963281070492221"/>
          <c:h val="0.824456273419386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3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7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8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7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9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3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0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4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8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4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1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Sheet3!$E$387:$E$450</c:f>
              <c:numCache>
                <c:formatCode>0.00</c:formatCode>
                <c:ptCount val="64"/>
                <c:pt idx="0">
                  <c:v>1000</c:v>
                </c:pt>
                <c:pt idx="1">
                  <c:v>707.10678118649992</c:v>
                </c:pt>
                <c:pt idx="2">
                  <c:v>6.1257422745431001E-14</c:v>
                </c:pt>
                <c:pt idx="3">
                  <c:v>-707.10678118649992</c:v>
                </c:pt>
                <c:pt idx="4">
                  <c:v>-1000</c:v>
                </c:pt>
                <c:pt idx="5">
                  <c:v>-707.10678118650014</c:v>
                </c:pt>
                <c:pt idx="6">
                  <c:v>-1.83772268236293E-13</c:v>
                </c:pt>
                <c:pt idx="7">
                  <c:v>707.1067811864998</c:v>
                </c:pt>
                <c:pt idx="8">
                  <c:v>1666.6666666666999</c:v>
                </c:pt>
                <c:pt idx="9">
                  <c:v>1475.7600427554</c:v>
                </c:pt>
                <c:pt idx="10">
                  <c:v>946.77457788529978</c:v>
                </c:pt>
                <c:pt idx="11">
                  <c:v>200.89446709219956</c:v>
                </c:pt>
                <c:pt idx="12">
                  <c:v>-591.00814507089979</c:v>
                </c:pt>
                <c:pt idx="13">
                  <c:v>-1247.5179136184995</c:v>
                </c:pt>
                <c:pt idx="14">
                  <c:v>-1618.2363623767999</c:v>
                </c:pt>
                <c:pt idx="15">
                  <c:v>-1618.2363623767999</c:v>
                </c:pt>
                <c:pt idx="16">
                  <c:v>-1247.5179136184997</c:v>
                </c:pt>
                <c:pt idx="17">
                  <c:v>-591.00814507089979</c:v>
                </c:pt>
                <c:pt idx="18">
                  <c:v>200.89446709219953</c:v>
                </c:pt>
                <c:pt idx="19">
                  <c:v>946.77457788529966</c:v>
                </c:pt>
                <c:pt idx="20">
                  <c:v>1475.7600427554</c:v>
                </c:pt>
                <c:pt idx="21">
                  <c:v>2333.3333333332998</c:v>
                </c:pt>
                <c:pt idx="22">
                  <c:v>2206.9068973015001</c:v>
                </c:pt>
                <c:pt idx="23">
                  <c:v>1841.3278552583001</c:v>
                </c:pt>
                <c:pt idx="24">
                  <c:v>1276.2123689523003</c:v>
                </c:pt>
                <c:pt idx="25">
                  <c:v>572.79946999519984</c:v>
                </c:pt>
                <c:pt idx="26">
                  <c:v>-192.68513943539773</c:v>
                </c:pt>
                <c:pt idx="27">
                  <c:v>-937.28932419029911</c:v>
                </c:pt>
                <c:pt idx="28">
                  <c:v>-1580.3236671267005</c:v>
                </c:pt>
                <c:pt idx="29">
                  <c:v>-2052.1054194817998</c:v>
                </c:pt>
                <c:pt idx="30">
                  <c:v>-2301.5097079397001</c:v>
                </c:pt>
                <c:pt idx="31">
                  <c:v>-2301.5097079397001</c:v>
                </c:pt>
                <c:pt idx="32">
                  <c:v>-2052.1054194818003</c:v>
                </c:pt>
                <c:pt idx="33">
                  <c:v>-1580.3236671267007</c:v>
                </c:pt>
                <c:pt idx="34">
                  <c:v>-937.28932419029911</c:v>
                </c:pt>
                <c:pt idx="35">
                  <c:v>-192.6851394353983</c:v>
                </c:pt>
                <c:pt idx="36">
                  <c:v>572.7994699952003</c:v>
                </c:pt>
                <c:pt idx="37">
                  <c:v>1276.2123689522996</c:v>
                </c:pt>
                <c:pt idx="38">
                  <c:v>1841.3278552582997</c:v>
                </c:pt>
                <c:pt idx="39">
                  <c:v>2206.9068973014996</c:v>
                </c:pt>
                <c:pt idx="40">
                  <c:v>3000</c:v>
                </c:pt>
                <c:pt idx="41">
                  <c:v>2897.7774788672</c:v>
                </c:pt>
                <c:pt idx="42">
                  <c:v>2598.0762113533001</c:v>
                </c:pt>
                <c:pt idx="43">
                  <c:v>2121.3203435596001</c:v>
                </c:pt>
                <c:pt idx="44">
                  <c:v>1500.0000000000005</c:v>
                </c:pt>
                <c:pt idx="45">
                  <c:v>776.45713530759951</c:v>
                </c:pt>
                <c:pt idx="46">
                  <c:v>1.83772268236293E-13</c:v>
                </c:pt>
                <c:pt idx="47">
                  <c:v>-776.45713530759917</c:v>
                </c:pt>
                <c:pt idx="48">
                  <c:v>-1500.0000000000005</c:v>
                </c:pt>
                <c:pt idx="49">
                  <c:v>-2121.3203435596001</c:v>
                </c:pt>
                <c:pt idx="50">
                  <c:v>-2598.0762113533001</c:v>
                </c:pt>
                <c:pt idx="51">
                  <c:v>-2897.7774788672</c:v>
                </c:pt>
                <c:pt idx="52">
                  <c:v>-3000</c:v>
                </c:pt>
                <c:pt idx="53">
                  <c:v>-2897.7774788672</c:v>
                </c:pt>
                <c:pt idx="54">
                  <c:v>-2598.0762113533006</c:v>
                </c:pt>
                <c:pt idx="55">
                  <c:v>-2121.3203435596006</c:v>
                </c:pt>
                <c:pt idx="56">
                  <c:v>-1500.0000000000011</c:v>
                </c:pt>
                <c:pt idx="57">
                  <c:v>-776.45713530759929</c:v>
                </c:pt>
                <c:pt idx="58">
                  <c:v>-5.51316804708879E-13</c:v>
                </c:pt>
                <c:pt idx="59">
                  <c:v>776.45713530759815</c:v>
                </c:pt>
                <c:pt idx="60">
                  <c:v>1500.0000000000005</c:v>
                </c:pt>
                <c:pt idx="61">
                  <c:v>2121.3203435595997</c:v>
                </c:pt>
                <c:pt idx="62">
                  <c:v>2598.0762113532992</c:v>
                </c:pt>
                <c:pt idx="63">
                  <c:v>2897.7774788672</c:v>
                </c:pt>
              </c:numCache>
            </c:numRef>
          </c:xVal>
          <c:yVal>
            <c:numRef>
              <c:f>Sheet3!$F$387:$F$450</c:f>
              <c:numCache>
                <c:formatCode>General</c:formatCode>
                <c:ptCount val="64"/>
                <c:pt idx="0">
                  <c:v>0</c:v>
                </c:pt>
                <c:pt idx="1">
                  <c:v>707.10678118650003</c:v>
                </c:pt>
                <c:pt idx="2">
                  <c:v>1000</c:v>
                </c:pt>
                <c:pt idx="3">
                  <c:v>707.10678118650003</c:v>
                </c:pt>
                <c:pt idx="4">
                  <c:v>1.22514845490862E-13</c:v>
                </c:pt>
                <c:pt idx="5">
                  <c:v>-707.10678118649992</c:v>
                </c:pt>
                <c:pt idx="6">
                  <c:v>-1000</c:v>
                </c:pt>
                <c:pt idx="7">
                  <c:v>-707.10678118650014</c:v>
                </c:pt>
                <c:pt idx="8">
                  <c:v>0</c:v>
                </c:pt>
                <c:pt idx="9">
                  <c:v>774.53862007290002</c:v>
                </c:pt>
                <c:pt idx="10">
                  <c:v>1371.6397764894</c:v>
                </c:pt>
                <c:pt idx="11">
                  <c:v>1654.5147901634</c:v>
                </c:pt>
                <c:pt idx="12">
                  <c:v>1558.3604044757001</c:v>
                </c:pt>
                <c:pt idx="13">
                  <c:v>1105.2044304013004</c:v>
                </c:pt>
                <c:pt idx="14">
                  <c:v>398.85944047930013</c:v>
                </c:pt>
                <c:pt idx="15">
                  <c:v>-398.85944047929974</c:v>
                </c:pt>
                <c:pt idx="16">
                  <c:v>-1105.2044304013</c:v>
                </c:pt>
                <c:pt idx="17">
                  <c:v>-1558.3604044757001</c:v>
                </c:pt>
                <c:pt idx="18">
                  <c:v>-1654.5147901634</c:v>
                </c:pt>
                <c:pt idx="19">
                  <c:v>-1371.6397764894002</c:v>
                </c:pt>
                <c:pt idx="20">
                  <c:v>-774.53862007290002</c:v>
                </c:pt>
                <c:pt idx="21">
                  <c:v>0</c:v>
                </c:pt>
                <c:pt idx="22">
                  <c:v>757.63209481089996</c:v>
                </c:pt>
                <c:pt idx="23">
                  <c:v>1433.1629962759</c:v>
                </c:pt>
                <c:pt idx="24">
                  <c:v>1953.3884492791999</c:v>
                </c:pt>
                <c:pt idx="25">
                  <c:v>2261.9339538583999</c:v>
                </c:pt>
                <c:pt idx="26">
                  <c:v>2325.3638170156</c:v>
                </c:pt>
                <c:pt idx="27">
                  <c:v>2136.8044288617998</c:v>
                </c:pt>
                <c:pt idx="28">
                  <c:v>1716.689124904</c:v>
                </c:pt>
                <c:pt idx="29">
                  <c:v>1110.5439170865</c:v>
                </c:pt>
                <c:pt idx="30">
                  <c:v>384.05404398839971</c:v>
                </c:pt>
                <c:pt idx="31">
                  <c:v>-384.0540439883992</c:v>
                </c:pt>
                <c:pt idx="32">
                  <c:v>-1110.5439170864993</c:v>
                </c:pt>
                <c:pt idx="33">
                  <c:v>-1716.6891249039993</c:v>
                </c:pt>
                <c:pt idx="34">
                  <c:v>-2136.8044288617998</c:v>
                </c:pt>
                <c:pt idx="35">
                  <c:v>-2325.3638170156</c:v>
                </c:pt>
                <c:pt idx="36">
                  <c:v>-2261.9339538583995</c:v>
                </c:pt>
                <c:pt idx="37">
                  <c:v>-1953.3884492792004</c:v>
                </c:pt>
                <c:pt idx="38">
                  <c:v>-1433.1629962759009</c:v>
                </c:pt>
                <c:pt idx="39">
                  <c:v>-757.63209481090018</c:v>
                </c:pt>
                <c:pt idx="40">
                  <c:v>0</c:v>
                </c:pt>
                <c:pt idx="41">
                  <c:v>776.45713530759997</c:v>
                </c:pt>
                <c:pt idx="42">
                  <c:v>1499.9999999999998</c:v>
                </c:pt>
                <c:pt idx="43">
                  <c:v>2121.3203435596001</c:v>
                </c:pt>
                <c:pt idx="44">
                  <c:v>2598.0762113533001</c:v>
                </c:pt>
                <c:pt idx="45">
                  <c:v>2897.7774788672</c:v>
                </c:pt>
                <c:pt idx="46">
                  <c:v>3000</c:v>
                </c:pt>
                <c:pt idx="47">
                  <c:v>2897.7774788672</c:v>
                </c:pt>
                <c:pt idx="48">
                  <c:v>2598.0762113532996</c:v>
                </c:pt>
                <c:pt idx="49">
                  <c:v>2121.3203435596001</c:v>
                </c:pt>
                <c:pt idx="50">
                  <c:v>1499.9999999999998</c:v>
                </c:pt>
                <c:pt idx="51">
                  <c:v>776.45713530760031</c:v>
                </c:pt>
                <c:pt idx="52">
                  <c:v>3.67544536472586E-13</c:v>
                </c:pt>
                <c:pt idx="53">
                  <c:v>-776.45713530759963</c:v>
                </c:pt>
                <c:pt idx="54">
                  <c:v>-1499.9999999999995</c:v>
                </c:pt>
                <c:pt idx="55">
                  <c:v>-2121.3203435596001</c:v>
                </c:pt>
                <c:pt idx="56">
                  <c:v>-2598.0762113532992</c:v>
                </c:pt>
                <c:pt idx="57">
                  <c:v>-2897.7774788672</c:v>
                </c:pt>
                <c:pt idx="58">
                  <c:v>-3000</c:v>
                </c:pt>
                <c:pt idx="59">
                  <c:v>-2897.7774788672004</c:v>
                </c:pt>
                <c:pt idx="60">
                  <c:v>-2598.0762113533001</c:v>
                </c:pt>
                <c:pt idx="61">
                  <c:v>-2121.3203435596006</c:v>
                </c:pt>
                <c:pt idx="62">
                  <c:v>-1500.0000000000016</c:v>
                </c:pt>
                <c:pt idx="63">
                  <c:v>-776.45713530759951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94272"/>
        <c:axId val="224696192"/>
      </c:scatterChart>
      <c:valAx>
        <c:axId val="224694272"/>
        <c:scaling>
          <c:orientation val="minMax"/>
          <c:max val="3000"/>
          <c:min val="-3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Х, мкм</a:t>
                </a:r>
              </a:p>
            </c:rich>
          </c:tx>
          <c:layout>
            <c:manualLayout>
              <c:xMode val="edge"/>
              <c:yMode val="edge"/>
              <c:x val="0.89677513468711145"/>
              <c:y val="0.449384420899871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696192"/>
        <c:crosses val="autoZero"/>
        <c:crossBetween val="midCat"/>
        <c:majorUnit val="500"/>
      </c:valAx>
      <c:valAx>
        <c:axId val="224696192"/>
        <c:scaling>
          <c:orientation val="minMax"/>
          <c:max val="3000"/>
          <c:min val="-3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Y,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мкм</a:t>
                </a:r>
              </a:p>
            </c:rich>
          </c:tx>
          <c:layout>
            <c:manualLayout>
              <c:xMode val="edge"/>
              <c:yMode val="edge"/>
              <c:x val="0.57818947368421048"/>
              <c:y val="7.82056994495558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694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Sheet3!$J$387:$J$393</c:f>
              <c:numCache>
                <c:formatCode>General</c:formatCode>
                <c:ptCount val="7"/>
                <c:pt idx="0">
                  <c:v>-154.4038259589</c:v>
                </c:pt>
                <c:pt idx="1">
                  <c:v>-181.88629695899999</c:v>
                </c:pt>
                <c:pt idx="2">
                  <c:v>-217.31597942139999</c:v>
                </c:pt>
                <c:pt idx="3">
                  <c:v>-82.046335635899993</c:v>
                </c:pt>
                <c:pt idx="4">
                  <c:v>-345.68753536460002</c:v>
                </c:pt>
                <c:pt idx="5">
                  <c:v>-363.59836122140001</c:v>
                </c:pt>
                <c:pt idx="6">
                  <c:v>-125.0691019042</c:v>
                </c:pt>
              </c:numCache>
            </c:numRef>
          </c:xVal>
          <c:yVal>
            <c:numRef>
              <c:f>Sheet3!$K$387:$K$393</c:f>
              <c:numCache>
                <c:formatCode>General</c:formatCode>
                <c:ptCount val="7"/>
                <c:pt idx="0">
                  <c:v>388.43980661590001</c:v>
                </c:pt>
                <c:pt idx="1">
                  <c:v>476.96701439340001</c:v>
                </c:pt>
                <c:pt idx="2">
                  <c:v>176.34908792889999</c:v>
                </c:pt>
                <c:pt idx="3">
                  <c:v>299.47234297829999</c:v>
                </c:pt>
                <c:pt idx="4">
                  <c:v>274.59202617109997</c:v>
                </c:pt>
                <c:pt idx="5">
                  <c:v>784.96580842560002</c:v>
                </c:pt>
                <c:pt idx="6">
                  <c:v>212.44829450980001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Sheet3!$J$394:$J$402</c:f>
              <c:numCache>
                <c:formatCode>General</c:formatCode>
                <c:ptCount val="9"/>
                <c:pt idx="0">
                  <c:v>-101.0055743529</c:v>
                </c:pt>
                <c:pt idx="1">
                  <c:v>-110.8933194032</c:v>
                </c:pt>
                <c:pt idx="2">
                  <c:v>-104.548721559</c:v>
                </c:pt>
                <c:pt idx="3">
                  <c:v>-85.355045033500005</c:v>
                </c:pt>
                <c:pt idx="4">
                  <c:v>-101.71250127819999</c:v>
                </c:pt>
                <c:pt idx="5">
                  <c:v>-45.200341732299997</c:v>
                </c:pt>
                <c:pt idx="6">
                  <c:v>-84.276486444</c:v>
                </c:pt>
                <c:pt idx="7">
                  <c:v>-170.97314214439999</c:v>
                </c:pt>
                <c:pt idx="8">
                  <c:v>-44.587025972699998</c:v>
                </c:pt>
              </c:numCache>
            </c:numRef>
          </c:xVal>
          <c:yVal>
            <c:numRef>
              <c:f>Sheet3!$K$394:$K$402</c:f>
              <c:numCache>
                <c:formatCode>General</c:formatCode>
                <c:ptCount val="9"/>
                <c:pt idx="0">
                  <c:v>289.31289267890003</c:v>
                </c:pt>
                <c:pt idx="1">
                  <c:v>255.03552641030001</c:v>
                </c:pt>
                <c:pt idx="2">
                  <c:v>239.0727087418</c:v>
                </c:pt>
                <c:pt idx="3">
                  <c:v>380.10844940110002</c:v>
                </c:pt>
                <c:pt idx="4">
                  <c:v>251.62914655910001</c:v>
                </c:pt>
                <c:pt idx="5">
                  <c:v>217.64967622290001</c:v>
                </c:pt>
                <c:pt idx="6">
                  <c:v>498.57858360130001</c:v>
                </c:pt>
                <c:pt idx="7">
                  <c:v>415.04283808500003</c:v>
                </c:pt>
                <c:pt idx="8">
                  <c:v>278.99622895380003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Sheet3!$J$403:$J$413</c:f>
              <c:numCache>
                <c:formatCode>General</c:formatCode>
                <c:ptCount val="11"/>
                <c:pt idx="0">
                  <c:v>-124.9304706484</c:v>
                </c:pt>
                <c:pt idx="1">
                  <c:v>-109.8133294739</c:v>
                </c:pt>
                <c:pt idx="2">
                  <c:v>-80.422997027099996</c:v>
                </c:pt>
                <c:pt idx="3">
                  <c:v>-111.7143569221</c:v>
                </c:pt>
                <c:pt idx="4">
                  <c:v>-154.89333063769999</c:v>
                </c:pt>
                <c:pt idx="5">
                  <c:v>-200.4332965115</c:v>
                </c:pt>
                <c:pt idx="6">
                  <c:v>-149.25180517780001</c:v>
                </c:pt>
                <c:pt idx="7">
                  <c:v>-115.20340398579999</c:v>
                </c:pt>
                <c:pt idx="8">
                  <c:v>-111.2967245982</c:v>
                </c:pt>
                <c:pt idx="9">
                  <c:v>-281.01866009650001</c:v>
                </c:pt>
                <c:pt idx="10">
                  <c:v>-58.805652203500003</c:v>
                </c:pt>
              </c:numCache>
            </c:numRef>
          </c:xVal>
          <c:yVal>
            <c:numRef>
              <c:f>Sheet3!$K$403:$K$413</c:f>
              <c:numCache>
                <c:formatCode>General</c:formatCode>
                <c:ptCount val="11"/>
                <c:pt idx="0">
                  <c:v>302.47931961310002</c:v>
                </c:pt>
                <c:pt idx="1">
                  <c:v>245.16593536990001</c:v>
                </c:pt>
                <c:pt idx="2">
                  <c:v>245.99206904249999</c:v>
                </c:pt>
                <c:pt idx="3">
                  <c:v>322.63465011250003</c:v>
                </c:pt>
                <c:pt idx="4">
                  <c:v>430.11550595699998</c:v>
                </c:pt>
                <c:pt idx="5">
                  <c:v>348.41770447869999</c:v>
                </c:pt>
                <c:pt idx="6">
                  <c:v>184.57026320849999</c:v>
                </c:pt>
                <c:pt idx="7">
                  <c:v>255.27320009269999</c:v>
                </c:pt>
                <c:pt idx="8">
                  <c:v>351.7426754558</c:v>
                </c:pt>
                <c:pt idx="9">
                  <c:v>507.51887273689999</c:v>
                </c:pt>
                <c:pt idx="10">
                  <c:v>191.31384382190001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Sheet3!$J$414:$J$424</c:f>
              <c:numCache>
                <c:formatCode>General</c:formatCode>
                <c:ptCount val="11"/>
                <c:pt idx="0">
                  <c:v>-132.50787395410001</c:v>
                </c:pt>
                <c:pt idx="1">
                  <c:v>-136.58185747109999</c:v>
                </c:pt>
                <c:pt idx="2">
                  <c:v>-91.519054681399993</c:v>
                </c:pt>
                <c:pt idx="3">
                  <c:v>-95.725482746899999</c:v>
                </c:pt>
                <c:pt idx="4">
                  <c:v>-140.4492482899</c:v>
                </c:pt>
                <c:pt idx="5">
                  <c:v>-99.808280514499998</c:v>
                </c:pt>
                <c:pt idx="6">
                  <c:v>-149.69640778909999</c:v>
                </c:pt>
                <c:pt idx="7">
                  <c:v>-87.864382207800006</c:v>
                </c:pt>
                <c:pt idx="8">
                  <c:v>-360.1798700713</c:v>
                </c:pt>
                <c:pt idx="9">
                  <c:v>-59.127327286899998</c:v>
                </c:pt>
                <c:pt idx="10">
                  <c:v>-83.092942805500002</c:v>
                </c:pt>
              </c:numCache>
            </c:numRef>
          </c:xVal>
          <c:yVal>
            <c:numRef>
              <c:f>Sheet3!$K$414:$K$424</c:f>
              <c:numCache>
                <c:formatCode>General</c:formatCode>
                <c:ptCount val="11"/>
                <c:pt idx="0">
                  <c:v>272.6370214909</c:v>
                </c:pt>
                <c:pt idx="1">
                  <c:v>342.03400731350001</c:v>
                </c:pt>
                <c:pt idx="2">
                  <c:v>251.88967111069999</c:v>
                </c:pt>
                <c:pt idx="3">
                  <c:v>305.79194200479998</c:v>
                </c:pt>
                <c:pt idx="4">
                  <c:v>273.5813649694</c:v>
                </c:pt>
                <c:pt idx="5">
                  <c:v>235.88856101569999</c:v>
                </c:pt>
                <c:pt idx="6">
                  <c:v>443.17505900819998</c:v>
                </c:pt>
                <c:pt idx="7">
                  <c:v>221.52294903640001</c:v>
                </c:pt>
                <c:pt idx="8">
                  <c:v>742.22669003869999</c:v>
                </c:pt>
                <c:pt idx="9">
                  <c:v>149.41609986879999</c:v>
                </c:pt>
                <c:pt idx="10">
                  <c:v>333.00938973130002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Sheet3!$J$425:$J$432</c:f>
              <c:numCache>
                <c:formatCode>General</c:formatCode>
                <c:ptCount val="8"/>
                <c:pt idx="0">
                  <c:v>-112.3710258424</c:v>
                </c:pt>
                <c:pt idx="1">
                  <c:v>-110.10185773249999</c:v>
                </c:pt>
                <c:pt idx="2">
                  <c:v>-78.247110016799994</c:v>
                </c:pt>
                <c:pt idx="3">
                  <c:v>-175.9692294802</c:v>
                </c:pt>
                <c:pt idx="4">
                  <c:v>-156.19099233489999</c:v>
                </c:pt>
                <c:pt idx="5">
                  <c:v>-74.556086852799993</c:v>
                </c:pt>
                <c:pt idx="6">
                  <c:v>-97.244755416999993</c:v>
                </c:pt>
                <c:pt idx="7">
                  <c:v>-263.51908144060002</c:v>
                </c:pt>
              </c:numCache>
            </c:numRef>
          </c:xVal>
          <c:yVal>
            <c:numRef>
              <c:f>Sheet3!$K$425:$K$432</c:f>
              <c:numCache>
                <c:formatCode>General</c:formatCode>
                <c:ptCount val="8"/>
                <c:pt idx="0">
                  <c:v>261.20437907510001</c:v>
                </c:pt>
                <c:pt idx="1">
                  <c:v>383.28625470989999</c:v>
                </c:pt>
                <c:pt idx="2">
                  <c:v>257.48054611499998</c:v>
                </c:pt>
                <c:pt idx="3">
                  <c:v>211.6028464094</c:v>
                </c:pt>
                <c:pt idx="4">
                  <c:v>227.35871651310001</c:v>
                </c:pt>
                <c:pt idx="5">
                  <c:v>379.20361854079999</c:v>
                </c:pt>
                <c:pt idx="6">
                  <c:v>467.68409198709998</c:v>
                </c:pt>
                <c:pt idx="7">
                  <c:v>161.1988449383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Sheet3!$J$433:$J$441</c:f>
              <c:numCache>
                <c:formatCode>General</c:formatCode>
                <c:ptCount val="9"/>
                <c:pt idx="0">
                  <c:v>-117.814149278</c:v>
                </c:pt>
                <c:pt idx="1">
                  <c:v>-96.107724370200003</c:v>
                </c:pt>
                <c:pt idx="2">
                  <c:v>-123.73796911700001</c:v>
                </c:pt>
                <c:pt idx="3">
                  <c:v>-158.4982370779</c:v>
                </c:pt>
                <c:pt idx="4">
                  <c:v>-62.818025325199997</c:v>
                </c:pt>
                <c:pt idx="5">
                  <c:v>-241.4835709187</c:v>
                </c:pt>
                <c:pt idx="6">
                  <c:v>-180.43442766000001</c:v>
                </c:pt>
                <c:pt idx="7">
                  <c:v>-472.56343014660001</c:v>
                </c:pt>
                <c:pt idx="8">
                  <c:v>-38.2337000542</c:v>
                </c:pt>
              </c:numCache>
            </c:numRef>
          </c:xVal>
          <c:yVal>
            <c:numRef>
              <c:f>Sheet3!$K$433:$K$441</c:f>
              <c:numCache>
                <c:formatCode>General</c:formatCode>
                <c:ptCount val="9"/>
                <c:pt idx="0">
                  <c:v>251.51496684559999</c:v>
                </c:pt>
                <c:pt idx="1">
                  <c:v>347.88359098450002</c:v>
                </c:pt>
                <c:pt idx="2">
                  <c:v>264.64307108510002</c:v>
                </c:pt>
                <c:pt idx="3">
                  <c:v>395.80536205959999</c:v>
                </c:pt>
                <c:pt idx="4">
                  <c:v>209.3291714218</c:v>
                </c:pt>
                <c:pt idx="5">
                  <c:v>447.6087396666</c:v>
                </c:pt>
                <c:pt idx="6">
                  <c:v>138.16290681410001</c:v>
                </c:pt>
                <c:pt idx="7">
                  <c:v>1020.0190851789</c:v>
                </c:pt>
                <c:pt idx="8">
                  <c:v>253.21668597979999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Sheet3!$J$442:$J$450</c:f>
              <c:numCache>
                <c:formatCode>General</c:formatCode>
                <c:ptCount val="9"/>
                <c:pt idx="0">
                  <c:v>-101.3584913789</c:v>
                </c:pt>
                <c:pt idx="1">
                  <c:v>-159.25157894789999</c:v>
                </c:pt>
                <c:pt idx="2">
                  <c:v>-81.000314347499994</c:v>
                </c:pt>
                <c:pt idx="3">
                  <c:v>-56.187386039400003</c:v>
                </c:pt>
                <c:pt idx="4">
                  <c:v>-71.254275056099999</c:v>
                </c:pt>
                <c:pt idx="5">
                  <c:v>-128.9058183354</c:v>
                </c:pt>
                <c:pt idx="6">
                  <c:v>-86.350707997100002</c:v>
                </c:pt>
                <c:pt idx="7">
                  <c:v>-67.542081514700001</c:v>
                </c:pt>
                <c:pt idx="8">
                  <c:v>-355.76025657529999</c:v>
                </c:pt>
              </c:numCache>
            </c:numRef>
          </c:xVal>
          <c:yVal>
            <c:numRef>
              <c:f>Sheet3!$K$442:$K$450</c:f>
              <c:numCache>
                <c:formatCode>General</c:formatCode>
                <c:ptCount val="9"/>
                <c:pt idx="0">
                  <c:v>258.34642875280002</c:v>
                </c:pt>
                <c:pt idx="1">
                  <c:v>326.6196484317</c:v>
                </c:pt>
                <c:pt idx="2">
                  <c:v>249.8506298842</c:v>
                </c:pt>
                <c:pt idx="3">
                  <c:v>240.91977278830001</c:v>
                </c:pt>
                <c:pt idx="4">
                  <c:v>293.73619185960001</c:v>
                </c:pt>
                <c:pt idx="5">
                  <c:v>423.92951360170002</c:v>
                </c:pt>
                <c:pt idx="6">
                  <c:v>478.24434914199998</c:v>
                </c:pt>
                <c:pt idx="7">
                  <c:v>300.67625404979998</c:v>
                </c:pt>
                <c:pt idx="8">
                  <c:v>477.3781880153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2016"/>
        <c:axId val="224752768"/>
      </c:scatterChart>
      <c:valAx>
        <c:axId val="224742016"/>
        <c:scaling>
          <c:orientation val="minMax"/>
          <c:max val="500"/>
          <c:min val="-5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752768"/>
        <c:crosses val="autoZero"/>
        <c:crossBetween val="midCat"/>
      </c:valAx>
      <c:valAx>
        <c:axId val="224752768"/>
        <c:scaling>
          <c:orientation val="minMax"/>
          <c:max val="500"/>
          <c:min val="-5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742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Sheet3!$J$451:$J$457</c:f>
              <c:numCache>
                <c:formatCode>General</c:formatCode>
                <c:ptCount val="7"/>
                <c:pt idx="0">
                  <c:v>-14.8453673722</c:v>
                </c:pt>
                <c:pt idx="1">
                  <c:v>-22.828146240999999</c:v>
                </c:pt>
                <c:pt idx="2">
                  <c:v>-48.6567706863</c:v>
                </c:pt>
                <c:pt idx="3">
                  <c:v>43.351133500099998</c:v>
                </c:pt>
                <c:pt idx="4">
                  <c:v>-76.856779442499999</c:v>
                </c:pt>
                <c:pt idx="5">
                  <c:v>-115.32390684879999</c:v>
                </c:pt>
                <c:pt idx="6">
                  <c:v>-9.7187715621000006</c:v>
                </c:pt>
              </c:numCache>
            </c:numRef>
          </c:xVal>
          <c:yVal>
            <c:numRef>
              <c:f>Sheet3!$K$451:$K$457</c:f>
              <c:numCache>
                <c:formatCode>General</c:formatCode>
                <c:ptCount val="7"/>
                <c:pt idx="0">
                  <c:v>118.532059229</c:v>
                </c:pt>
                <c:pt idx="1">
                  <c:v>191.82628462029999</c:v>
                </c:pt>
                <c:pt idx="2">
                  <c:v>109.9787477659</c:v>
                </c:pt>
                <c:pt idx="3">
                  <c:v>158.0071276999</c:v>
                </c:pt>
                <c:pt idx="4">
                  <c:v>59.912957751999997</c:v>
                </c:pt>
                <c:pt idx="5">
                  <c:v>166.688102461</c:v>
                </c:pt>
                <c:pt idx="6">
                  <c:v>57.718554949599998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Sheet3!$J$458:$J$466</c:f>
              <c:numCache>
                <c:formatCode>General</c:formatCode>
                <c:ptCount val="9"/>
                <c:pt idx="0">
                  <c:v>-23.489677846700001</c:v>
                </c:pt>
                <c:pt idx="1">
                  <c:v>-29.540352714499999</c:v>
                </c:pt>
                <c:pt idx="2">
                  <c:v>-17.219037635900001</c:v>
                </c:pt>
                <c:pt idx="3">
                  <c:v>-0.2757260876</c:v>
                </c:pt>
                <c:pt idx="4">
                  <c:v>-13.637569467900001</c:v>
                </c:pt>
                <c:pt idx="5">
                  <c:v>0.41518087910000001</c:v>
                </c:pt>
                <c:pt idx="6">
                  <c:v>51.907771602399997</c:v>
                </c:pt>
                <c:pt idx="7">
                  <c:v>-48.606770602099999</c:v>
                </c:pt>
                <c:pt idx="8">
                  <c:v>21.6829875528</c:v>
                </c:pt>
              </c:numCache>
            </c:numRef>
          </c:xVal>
          <c:yVal>
            <c:numRef>
              <c:f>Sheet3!$K$458:$K$466</c:f>
              <c:numCache>
                <c:formatCode>General</c:formatCode>
                <c:ptCount val="9"/>
                <c:pt idx="0">
                  <c:v>119.0220281006</c:v>
                </c:pt>
                <c:pt idx="1">
                  <c:v>110.5892084657</c:v>
                </c:pt>
                <c:pt idx="2">
                  <c:v>80.973150775700006</c:v>
                </c:pt>
                <c:pt idx="3">
                  <c:v>127.1965428851</c:v>
                </c:pt>
                <c:pt idx="4">
                  <c:v>62.917743523299997</c:v>
                </c:pt>
                <c:pt idx="5">
                  <c:v>36.271444514400002</c:v>
                </c:pt>
                <c:pt idx="6">
                  <c:v>163.58436511310001</c:v>
                </c:pt>
                <c:pt idx="7">
                  <c:v>165.98871720010001</c:v>
                </c:pt>
                <c:pt idx="8">
                  <c:v>104.4222194849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Sheet3!$J$467:$J$477</c:f>
              <c:numCache>
                <c:formatCode>General</c:formatCode>
                <c:ptCount val="11"/>
                <c:pt idx="0">
                  <c:v>-33.8917658883</c:v>
                </c:pt>
                <c:pt idx="1">
                  <c:v>-17.322844140600001</c:v>
                </c:pt>
                <c:pt idx="2">
                  <c:v>-14.5468041727</c:v>
                </c:pt>
                <c:pt idx="3">
                  <c:v>-5.3000740830000002</c:v>
                </c:pt>
                <c:pt idx="4">
                  <c:v>7.0078358242999998</c:v>
                </c:pt>
                <c:pt idx="5">
                  <c:v>-37.0498439323</c:v>
                </c:pt>
                <c:pt idx="6">
                  <c:v>-48.022260982699997</c:v>
                </c:pt>
                <c:pt idx="7">
                  <c:v>-39.664992555200001</c:v>
                </c:pt>
                <c:pt idx="8">
                  <c:v>-60.506538231500002</c:v>
                </c:pt>
                <c:pt idx="9">
                  <c:v>-78.477608559700002</c:v>
                </c:pt>
                <c:pt idx="10">
                  <c:v>18.323875852</c:v>
                </c:pt>
              </c:numCache>
            </c:numRef>
          </c:xVal>
          <c:yVal>
            <c:numRef>
              <c:f>Sheet3!$K$467:$K$477</c:f>
              <c:numCache>
                <c:formatCode>General</c:formatCode>
                <c:ptCount val="11"/>
                <c:pt idx="0">
                  <c:v>119.6757652574</c:v>
                </c:pt>
                <c:pt idx="1">
                  <c:v>96.817368505100006</c:v>
                </c:pt>
                <c:pt idx="2">
                  <c:v>81.779117254499994</c:v>
                </c:pt>
                <c:pt idx="3">
                  <c:v>102.112980389</c:v>
                </c:pt>
                <c:pt idx="4">
                  <c:v>158.6837423419</c:v>
                </c:pt>
                <c:pt idx="5">
                  <c:v>175.65644309129999</c:v>
                </c:pt>
                <c:pt idx="6">
                  <c:v>111.9884403314</c:v>
                </c:pt>
                <c:pt idx="7">
                  <c:v>103.41114070730001</c:v>
                </c:pt>
                <c:pt idx="8">
                  <c:v>121.690150606</c:v>
                </c:pt>
                <c:pt idx="9">
                  <c:v>114.9694648941</c:v>
                </c:pt>
                <c:pt idx="10">
                  <c:v>70.974350371300005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Sheet3!$J$478:$J$488</c:f>
              <c:numCache>
                <c:formatCode>General</c:formatCode>
                <c:ptCount val="11"/>
                <c:pt idx="0">
                  <c:v>-40.859997631900001</c:v>
                </c:pt>
                <c:pt idx="1">
                  <c:v>-2.1792097059</c:v>
                </c:pt>
                <c:pt idx="2">
                  <c:v>-21.545815798900001</c:v>
                </c:pt>
                <c:pt idx="3">
                  <c:v>18.508231437799999</c:v>
                </c:pt>
                <c:pt idx="4">
                  <c:v>-43.512010541000002</c:v>
                </c:pt>
                <c:pt idx="5">
                  <c:v>-43.933322429500002</c:v>
                </c:pt>
                <c:pt idx="6">
                  <c:v>9.6154050137000002</c:v>
                </c:pt>
                <c:pt idx="7">
                  <c:v>-67.980049056799999</c:v>
                </c:pt>
                <c:pt idx="8">
                  <c:v>-147.85112244339999</c:v>
                </c:pt>
                <c:pt idx="9">
                  <c:v>-17.102464157499998</c:v>
                </c:pt>
                <c:pt idx="10">
                  <c:v>84.174844415099997</c:v>
                </c:pt>
              </c:numCache>
            </c:numRef>
          </c:xVal>
          <c:yVal>
            <c:numRef>
              <c:f>Sheet3!$K$478:$K$488</c:f>
              <c:numCache>
                <c:formatCode>General</c:formatCode>
                <c:ptCount val="11"/>
                <c:pt idx="0">
                  <c:v>103.7868251547</c:v>
                </c:pt>
                <c:pt idx="1">
                  <c:v>147.4391777189</c:v>
                </c:pt>
                <c:pt idx="2">
                  <c:v>69.535284635799997</c:v>
                </c:pt>
                <c:pt idx="3">
                  <c:v>122.0282097377</c:v>
                </c:pt>
                <c:pt idx="4">
                  <c:v>167.8178239952</c:v>
                </c:pt>
                <c:pt idx="5">
                  <c:v>86.140455747600001</c:v>
                </c:pt>
                <c:pt idx="6">
                  <c:v>180.1463112305</c:v>
                </c:pt>
                <c:pt idx="7">
                  <c:v>96.975869900199996</c:v>
                </c:pt>
                <c:pt idx="8">
                  <c:v>226.5477063477</c:v>
                </c:pt>
                <c:pt idx="9">
                  <c:v>78.043028230000004</c:v>
                </c:pt>
                <c:pt idx="10">
                  <c:v>190.79220414829999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Sheet3!$J$489:$J$496</c:f>
              <c:numCache>
                <c:formatCode>General</c:formatCode>
                <c:ptCount val="8"/>
                <c:pt idx="0">
                  <c:v>-30.789430677999999</c:v>
                </c:pt>
                <c:pt idx="1">
                  <c:v>-11.651765123700001</c:v>
                </c:pt>
                <c:pt idx="2">
                  <c:v>-5.5006240672000004</c:v>
                </c:pt>
                <c:pt idx="3">
                  <c:v>-46.376690678099997</c:v>
                </c:pt>
                <c:pt idx="4">
                  <c:v>-33.680302618600003</c:v>
                </c:pt>
                <c:pt idx="5">
                  <c:v>28.944564952</c:v>
                </c:pt>
                <c:pt idx="6">
                  <c:v>11.987842087500001</c:v>
                </c:pt>
                <c:pt idx="7">
                  <c:v>-52.120913728600001</c:v>
                </c:pt>
              </c:numCache>
            </c:numRef>
          </c:xVal>
          <c:yVal>
            <c:numRef>
              <c:f>Sheet3!$K$489:$K$496</c:f>
              <c:numCache>
                <c:formatCode>General</c:formatCode>
                <c:ptCount val="8"/>
                <c:pt idx="0">
                  <c:v>97.982655262400002</c:v>
                </c:pt>
                <c:pt idx="1">
                  <c:v>165.1151557563</c:v>
                </c:pt>
                <c:pt idx="2">
                  <c:v>98.683180720699994</c:v>
                </c:pt>
                <c:pt idx="3">
                  <c:v>144.1217888621</c:v>
                </c:pt>
                <c:pt idx="4">
                  <c:v>96.322615296199999</c:v>
                </c:pt>
                <c:pt idx="5">
                  <c:v>154.8447348901</c:v>
                </c:pt>
                <c:pt idx="6">
                  <c:v>145.1946247349</c:v>
                </c:pt>
                <c:pt idx="7">
                  <c:v>73.925854821300007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Sheet3!$J$497:$J$505</c:f>
              <c:numCache>
                <c:formatCode>General</c:formatCode>
                <c:ptCount val="9"/>
                <c:pt idx="0">
                  <c:v>-36.314121162299998</c:v>
                </c:pt>
                <c:pt idx="1">
                  <c:v>-5.2845038439999996</c:v>
                </c:pt>
                <c:pt idx="2">
                  <c:v>-44.380127603799998</c:v>
                </c:pt>
                <c:pt idx="3">
                  <c:v>-0.63224061109999996</c:v>
                </c:pt>
                <c:pt idx="4">
                  <c:v>12.9444553034</c:v>
                </c:pt>
                <c:pt idx="5">
                  <c:v>-23.3627505304</c:v>
                </c:pt>
                <c:pt idx="6">
                  <c:v>-85.185185267500003</c:v>
                </c:pt>
                <c:pt idx="7">
                  <c:v>-171.8680945774</c:v>
                </c:pt>
                <c:pt idx="8">
                  <c:v>-42.564489666599997</c:v>
                </c:pt>
              </c:numCache>
            </c:numRef>
          </c:xVal>
          <c:yVal>
            <c:numRef>
              <c:f>Sheet3!$K$497:$K$505</c:f>
              <c:numCache>
                <c:formatCode>General</c:formatCode>
                <c:ptCount val="9"/>
                <c:pt idx="0">
                  <c:v>76.063947166700004</c:v>
                </c:pt>
                <c:pt idx="1">
                  <c:v>120.84443372440001</c:v>
                </c:pt>
                <c:pt idx="2">
                  <c:v>146.41916980139999</c:v>
                </c:pt>
                <c:pt idx="3">
                  <c:v>158.74793619050001</c:v>
                </c:pt>
                <c:pt idx="4">
                  <c:v>10.0191360949</c:v>
                </c:pt>
                <c:pt idx="5">
                  <c:v>176.69627389920001</c:v>
                </c:pt>
                <c:pt idx="6">
                  <c:v>76.064902683100001</c:v>
                </c:pt>
                <c:pt idx="7">
                  <c:v>179.35081370079999</c:v>
                </c:pt>
                <c:pt idx="8">
                  <c:v>-67.852982176300003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Sheet3!$J$506:$J$514</c:f>
              <c:numCache>
                <c:formatCode>General</c:formatCode>
                <c:ptCount val="9"/>
                <c:pt idx="0">
                  <c:v>-16.8226516864</c:v>
                </c:pt>
                <c:pt idx="1">
                  <c:v>-35.239625533400002</c:v>
                </c:pt>
                <c:pt idx="2">
                  <c:v>-28.2410435054</c:v>
                </c:pt>
                <c:pt idx="3">
                  <c:v>-18.480719832399998</c:v>
                </c:pt>
                <c:pt idx="4">
                  <c:v>26.427945750500001</c:v>
                </c:pt>
                <c:pt idx="5">
                  <c:v>49.837785993200001</c:v>
                </c:pt>
                <c:pt idx="6">
                  <c:v>38.7171803122</c:v>
                </c:pt>
                <c:pt idx="7">
                  <c:v>-49.062201672299999</c:v>
                </c:pt>
                <c:pt idx="8">
                  <c:v>-159.2494283961</c:v>
                </c:pt>
              </c:numCache>
            </c:numRef>
          </c:xVal>
          <c:yVal>
            <c:numRef>
              <c:f>Sheet3!$K$506:$K$514</c:f>
              <c:numCache>
                <c:formatCode>General</c:formatCode>
                <c:ptCount val="9"/>
                <c:pt idx="0">
                  <c:v>93.512544661600003</c:v>
                </c:pt>
                <c:pt idx="1">
                  <c:v>150.61143424829999</c:v>
                </c:pt>
                <c:pt idx="2">
                  <c:v>89.40311724</c:v>
                </c:pt>
                <c:pt idx="3">
                  <c:v>66.267167965799999</c:v>
                </c:pt>
                <c:pt idx="4">
                  <c:v>101.50078941290001</c:v>
                </c:pt>
                <c:pt idx="5">
                  <c:v>164.62003225539999</c:v>
                </c:pt>
                <c:pt idx="6">
                  <c:v>178.60242421109999</c:v>
                </c:pt>
                <c:pt idx="7">
                  <c:v>110.3705957504</c:v>
                </c:pt>
                <c:pt idx="8">
                  <c:v>195.4233567826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2304"/>
        <c:axId val="224817152"/>
      </c:scatterChart>
      <c:valAx>
        <c:axId val="224802304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817152"/>
        <c:crosses val="autoZero"/>
        <c:crossBetween val="midCat"/>
      </c:valAx>
      <c:valAx>
        <c:axId val="22481715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8023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Sheet3!$J$515:$J$521</c:f>
              <c:numCache>
                <c:formatCode>General</c:formatCode>
                <c:ptCount val="7"/>
                <c:pt idx="0">
                  <c:v>-16.6732967011</c:v>
                </c:pt>
                <c:pt idx="1">
                  <c:v>-42.301336493100003</c:v>
                </c:pt>
                <c:pt idx="2">
                  <c:v>-98.195048224700002</c:v>
                </c:pt>
                <c:pt idx="3">
                  <c:v>44.317415920400002</c:v>
                </c:pt>
                <c:pt idx="4">
                  <c:v>-184.42846082720001</c:v>
                </c:pt>
                <c:pt idx="5">
                  <c:v>-160.7157746412</c:v>
                </c:pt>
                <c:pt idx="6">
                  <c:v>-10.953928014700001</c:v>
                </c:pt>
              </c:numCache>
            </c:numRef>
          </c:xVal>
          <c:yVal>
            <c:numRef>
              <c:f>Sheet3!$K$515:$K$521</c:f>
              <c:numCache>
                <c:formatCode>General</c:formatCode>
                <c:ptCount val="7"/>
                <c:pt idx="0">
                  <c:v>222.78476357349999</c:v>
                </c:pt>
                <c:pt idx="1">
                  <c:v>218.13447040330001</c:v>
                </c:pt>
                <c:pt idx="2">
                  <c:v>128.29044893290001</c:v>
                </c:pt>
                <c:pt idx="3">
                  <c:v>234.6616474011</c:v>
                </c:pt>
                <c:pt idx="4">
                  <c:v>219.16115675200001</c:v>
                </c:pt>
                <c:pt idx="5">
                  <c:v>500.48705341610003</c:v>
                </c:pt>
                <c:pt idx="6">
                  <c:v>202.7611891626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Sheet3!$J$522:$J$530</c:f>
              <c:numCache>
                <c:formatCode>General</c:formatCode>
                <c:ptCount val="9"/>
                <c:pt idx="0">
                  <c:v>1.0468195137</c:v>
                </c:pt>
                <c:pt idx="1">
                  <c:v>-60.458207770800001</c:v>
                </c:pt>
                <c:pt idx="2">
                  <c:v>-6.5094546787000001</c:v>
                </c:pt>
                <c:pt idx="3">
                  <c:v>44.721658082700003</c:v>
                </c:pt>
                <c:pt idx="4">
                  <c:v>-4.2462591358999999</c:v>
                </c:pt>
                <c:pt idx="5">
                  <c:v>32.432837083000003</c:v>
                </c:pt>
                <c:pt idx="6">
                  <c:v>65.135970644500006</c:v>
                </c:pt>
                <c:pt idx="7">
                  <c:v>-78.919789928200004</c:v>
                </c:pt>
                <c:pt idx="8">
                  <c:v>75.535638061</c:v>
                </c:pt>
              </c:numCache>
            </c:numRef>
          </c:xVal>
          <c:yVal>
            <c:numRef>
              <c:f>Sheet3!$K$522:$K$530</c:f>
              <c:numCache>
                <c:formatCode>General</c:formatCode>
                <c:ptCount val="9"/>
                <c:pt idx="0">
                  <c:v>180.81611521650001</c:v>
                </c:pt>
                <c:pt idx="1">
                  <c:v>139.28075026440001</c:v>
                </c:pt>
                <c:pt idx="2">
                  <c:v>197.51842689919999</c:v>
                </c:pt>
                <c:pt idx="3">
                  <c:v>231.4157610609</c:v>
                </c:pt>
                <c:pt idx="4">
                  <c:v>142.59763610740001</c:v>
                </c:pt>
                <c:pt idx="5">
                  <c:v>211.90055936589999</c:v>
                </c:pt>
                <c:pt idx="6">
                  <c:v>219.29873481819999</c:v>
                </c:pt>
                <c:pt idx="7">
                  <c:v>203.70905998590001</c:v>
                </c:pt>
                <c:pt idx="8">
                  <c:v>251.8166959111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Sheet3!$J$531:$J$541</c:f>
              <c:numCache>
                <c:formatCode>General</c:formatCode>
                <c:ptCount val="11"/>
                <c:pt idx="0">
                  <c:v>-20.295773172299999</c:v>
                </c:pt>
                <c:pt idx="1">
                  <c:v>-5.0434736460999998</c:v>
                </c:pt>
                <c:pt idx="2">
                  <c:v>-21.2831899024</c:v>
                </c:pt>
                <c:pt idx="3">
                  <c:v>-2.7246876649999998</c:v>
                </c:pt>
                <c:pt idx="4">
                  <c:v>6.7817049224000003</c:v>
                </c:pt>
                <c:pt idx="5">
                  <c:v>-43.986306394899998</c:v>
                </c:pt>
                <c:pt idx="6">
                  <c:v>-51.298649991600001</c:v>
                </c:pt>
                <c:pt idx="7">
                  <c:v>4.8236916755000001</c:v>
                </c:pt>
                <c:pt idx="8">
                  <c:v>-111.54735649049999</c:v>
                </c:pt>
                <c:pt idx="9">
                  <c:v>-85.817944245099994</c:v>
                </c:pt>
                <c:pt idx="10">
                  <c:v>68.469593962499999</c:v>
                </c:pt>
              </c:numCache>
            </c:numRef>
          </c:xVal>
          <c:yVal>
            <c:numRef>
              <c:f>Sheet3!$K$531:$K$541</c:f>
              <c:numCache>
                <c:formatCode>General</c:formatCode>
                <c:ptCount val="11"/>
                <c:pt idx="0">
                  <c:v>173.7164549094</c:v>
                </c:pt>
                <c:pt idx="1">
                  <c:v>198.23538587190001</c:v>
                </c:pt>
                <c:pt idx="2">
                  <c:v>195.36817101720001</c:v>
                </c:pt>
                <c:pt idx="3">
                  <c:v>226.9309174773</c:v>
                </c:pt>
                <c:pt idx="4">
                  <c:v>209.00278595559999</c:v>
                </c:pt>
                <c:pt idx="5">
                  <c:v>186.4276294025</c:v>
                </c:pt>
                <c:pt idx="6">
                  <c:v>115.178958784</c:v>
                </c:pt>
                <c:pt idx="7">
                  <c:v>199.17443559719999</c:v>
                </c:pt>
                <c:pt idx="8">
                  <c:v>124.6113117598</c:v>
                </c:pt>
                <c:pt idx="9">
                  <c:v>326.93164027300003</c:v>
                </c:pt>
                <c:pt idx="10">
                  <c:v>230.4628867216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Sheet3!$J$542:$J$552</c:f>
              <c:numCache>
                <c:formatCode>General</c:formatCode>
                <c:ptCount val="11"/>
                <c:pt idx="0">
                  <c:v>-34.452941625400001</c:v>
                </c:pt>
                <c:pt idx="1">
                  <c:v>-34.548232286900003</c:v>
                </c:pt>
                <c:pt idx="2">
                  <c:v>-1.2732940389</c:v>
                </c:pt>
                <c:pt idx="3">
                  <c:v>8.0209088353000002</c:v>
                </c:pt>
                <c:pt idx="4">
                  <c:v>-74.638605465799998</c:v>
                </c:pt>
                <c:pt idx="5">
                  <c:v>-12.113270719400001</c:v>
                </c:pt>
                <c:pt idx="6">
                  <c:v>-27.163486213399999</c:v>
                </c:pt>
                <c:pt idx="7">
                  <c:v>-146.0954523835</c:v>
                </c:pt>
                <c:pt idx="8">
                  <c:v>-125.0528199349</c:v>
                </c:pt>
                <c:pt idx="9">
                  <c:v>78.3479859885</c:v>
                </c:pt>
                <c:pt idx="10">
                  <c:v>87.486688516100003</c:v>
                </c:pt>
              </c:numCache>
            </c:numRef>
          </c:xVal>
          <c:yVal>
            <c:numRef>
              <c:f>Sheet3!$K$542:$K$552</c:f>
              <c:numCache>
                <c:formatCode>General</c:formatCode>
                <c:ptCount val="11"/>
                <c:pt idx="0">
                  <c:v>163.24535559660001</c:v>
                </c:pt>
                <c:pt idx="1">
                  <c:v>196.00195874240001</c:v>
                </c:pt>
                <c:pt idx="2">
                  <c:v>204.50040774460001</c:v>
                </c:pt>
                <c:pt idx="3">
                  <c:v>228.86939593610001</c:v>
                </c:pt>
                <c:pt idx="4">
                  <c:v>162.346402388</c:v>
                </c:pt>
                <c:pt idx="5">
                  <c:v>146.72106370360001</c:v>
                </c:pt>
                <c:pt idx="6">
                  <c:v>189.9907644946</c:v>
                </c:pt>
                <c:pt idx="7">
                  <c:v>77.245828184700002</c:v>
                </c:pt>
                <c:pt idx="8">
                  <c:v>451.52227057649998</c:v>
                </c:pt>
                <c:pt idx="9">
                  <c:v>170.8999614169</c:v>
                </c:pt>
                <c:pt idx="10">
                  <c:v>244.81825232060001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Sheet3!$J$553:$J$560</c:f>
              <c:numCache>
                <c:formatCode>General</c:formatCode>
                <c:ptCount val="8"/>
                <c:pt idx="0">
                  <c:v>-64.188683173399994</c:v>
                </c:pt>
                <c:pt idx="1">
                  <c:v>-17.302893408900001</c:v>
                </c:pt>
                <c:pt idx="2">
                  <c:v>7.0729014573000004</c:v>
                </c:pt>
                <c:pt idx="3">
                  <c:v>-76.972563027099994</c:v>
                </c:pt>
                <c:pt idx="4">
                  <c:v>4.2125893737000002</c:v>
                </c:pt>
                <c:pt idx="5">
                  <c:v>58.6722311109</c:v>
                </c:pt>
                <c:pt idx="6">
                  <c:v>88.708904777300006</c:v>
                </c:pt>
                <c:pt idx="7">
                  <c:v>-137.25573258130001</c:v>
                </c:pt>
              </c:numCache>
            </c:numRef>
          </c:xVal>
          <c:yVal>
            <c:numRef>
              <c:f>Sheet3!$K$553:$K$560</c:f>
              <c:numCache>
                <c:formatCode>General</c:formatCode>
                <c:ptCount val="8"/>
                <c:pt idx="0">
                  <c:v>157.69865944209999</c:v>
                </c:pt>
                <c:pt idx="1">
                  <c:v>205.69686933369999</c:v>
                </c:pt>
                <c:pt idx="2">
                  <c:v>210.4194938242</c:v>
                </c:pt>
                <c:pt idx="3">
                  <c:v>199.21378309790001</c:v>
                </c:pt>
                <c:pt idx="4">
                  <c:v>155.27830302429999</c:v>
                </c:pt>
                <c:pt idx="5">
                  <c:v>256.21379076850002</c:v>
                </c:pt>
                <c:pt idx="6">
                  <c:v>226.06650743829999</c:v>
                </c:pt>
                <c:pt idx="7">
                  <c:v>118.5830763985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Sheet3!$J$561:$J$569</c:f>
              <c:numCache>
                <c:formatCode>General</c:formatCode>
                <c:ptCount val="9"/>
                <c:pt idx="0">
                  <c:v>-22.151451351999999</c:v>
                </c:pt>
                <c:pt idx="1">
                  <c:v>-3.2197855950999998</c:v>
                </c:pt>
                <c:pt idx="2">
                  <c:v>-59.8574668551</c:v>
                </c:pt>
                <c:pt idx="3">
                  <c:v>-22.961342523100001</c:v>
                </c:pt>
                <c:pt idx="4">
                  <c:v>14.2133365631</c:v>
                </c:pt>
                <c:pt idx="5">
                  <c:v>-57.328939309900001</c:v>
                </c:pt>
                <c:pt idx="6">
                  <c:v>-165.35411634670001</c:v>
                </c:pt>
                <c:pt idx="7">
                  <c:v>-237.03389755020001</c:v>
                </c:pt>
                <c:pt idx="8">
                  <c:v>85.231685048200006</c:v>
                </c:pt>
              </c:numCache>
            </c:numRef>
          </c:xVal>
          <c:yVal>
            <c:numRef>
              <c:f>Sheet3!$K$561:$K$569</c:f>
              <c:numCache>
                <c:formatCode>General</c:formatCode>
                <c:ptCount val="9"/>
                <c:pt idx="0">
                  <c:v>199.74914849530001</c:v>
                </c:pt>
                <c:pt idx="1">
                  <c:v>219.7955433772</c:v>
                </c:pt>
                <c:pt idx="2">
                  <c:v>141.28685127610001</c:v>
                </c:pt>
                <c:pt idx="3">
                  <c:v>187.50652959190001</c:v>
                </c:pt>
                <c:pt idx="4">
                  <c:v>163.6526578653</c:v>
                </c:pt>
                <c:pt idx="5">
                  <c:v>238.47698397970001</c:v>
                </c:pt>
                <c:pt idx="6">
                  <c:v>92.205092564799997</c:v>
                </c:pt>
                <c:pt idx="7">
                  <c:v>495.63303733079999</c:v>
                </c:pt>
                <c:pt idx="8">
                  <c:v>260.33935803729997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Sheet3!$J$570:$J$578</c:f>
              <c:numCache>
                <c:formatCode>General</c:formatCode>
                <c:ptCount val="9"/>
                <c:pt idx="0">
                  <c:v>-14.556770823600001</c:v>
                </c:pt>
                <c:pt idx="1">
                  <c:v>-48.620271249399998</c:v>
                </c:pt>
                <c:pt idx="2">
                  <c:v>-53.339011507199999</c:v>
                </c:pt>
                <c:pt idx="3">
                  <c:v>7.8889754059000001</c:v>
                </c:pt>
                <c:pt idx="4">
                  <c:v>30.099825626200001</c:v>
                </c:pt>
                <c:pt idx="5">
                  <c:v>84.081968370499993</c:v>
                </c:pt>
                <c:pt idx="6">
                  <c:v>24.421362600799998</c:v>
                </c:pt>
                <c:pt idx="7">
                  <c:v>-131.64346655380001</c:v>
                </c:pt>
                <c:pt idx="8">
                  <c:v>-248.72300413939999</c:v>
                </c:pt>
              </c:numCache>
            </c:numRef>
          </c:xVal>
          <c:yVal>
            <c:numRef>
              <c:f>Sheet3!$K$570:$K$578</c:f>
              <c:numCache>
                <c:formatCode>General</c:formatCode>
                <c:ptCount val="9"/>
                <c:pt idx="0">
                  <c:v>195.26140018550001</c:v>
                </c:pt>
                <c:pt idx="1">
                  <c:v>183.1207954002</c:v>
                </c:pt>
                <c:pt idx="2">
                  <c:v>165.22111238510001</c:v>
                </c:pt>
                <c:pt idx="3">
                  <c:v>162.82059299919999</c:v>
                </c:pt>
                <c:pt idx="4">
                  <c:v>224.86896986639999</c:v>
                </c:pt>
                <c:pt idx="5">
                  <c:v>247.1664666046</c:v>
                </c:pt>
                <c:pt idx="6">
                  <c:v>198.58844715090001</c:v>
                </c:pt>
                <c:pt idx="7">
                  <c:v>110.60528281409999</c:v>
                </c:pt>
                <c:pt idx="8">
                  <c:v>330.95585706110001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29376"/>
        <c:axId val="227031680"/>
      </c:scatterChart>
      <c:valAx>
        <c:axId val="22702937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031680"/>
        <c:crosses val="autoZero"/>
        <c:crossBetween val="midCat"/>
      </c:valAx>
      <c:valAx>
        <c:axId val="22703168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029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Sheet3!$J$579:$J$585</c:f>
              <c:numCache>
                <c:formatCode>General</c:formatCode>
                <c:ptCount val="7"/>
                <c:pt idx="0">
                  <c:v>-21.559461315</c:v>
                </c:pt>
                <c:pt idx="1">
                  <c:v>-27.073316268100001</c:v>
                </c:pt>
                <c:pt idx="2">
                  <c:v>-227.3162312014</c:v>
                </c:pt>
                <c:pt idx="3">
                  <c:v>40.487416645099998</c:v>
                </c:pt>
                <c:pt idx="4">
                  <c:v>-161.76326442690001</c:v>
                </c:pt>
                <c:pt idx="5">
                  <c:v>-136.96053222130001</c:v>
                </c:pt>
                <c:pt idx="6">
                  <c:v>-25.635864010999999</c:v>
                </c:pt>
              </c:numCache>
            </c:numRef>
          </c:xVal>
          <c:yVal>
            <c:numRef>
              <c:f>Sheet3!$K$579:$K$585</c:f>
              <c:numCache>
                <c:formatCode>General</c:formatCode>
                <c:ptCount val="7"/>
                <c:pt idx="0">
                  <c:v>110.5581215767</c:v>
                </c:pt>
                <c:pt idx="1">
                  <c:v>169.10885032069999</c:v>
                </c:pt>
                <c:pt idx="2">
                  <c:v>213.24969737059999</c:v>
                </c:pt>
                <c:pt idx="3">
                  <c:v>115.42894002449999</c:v>
                </c:pt>
                <c:pt idx="4">
                  <c:v>107.9850867314</c:v>
                </c:pt>
                <c:pt idx="5">
                  <c:v>177.01917061809999</c:v>
                </c:pt>
                <c:pt idx="6">
                  <c:v>122.24132046610001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Sheet3!$J$586:$J$594</c:f>
              <c:numCache>
                <c:formatCode>General</c:formatCode>
                <c:ptCount val="9"/>
                <c:pt idx="0">
                  <c:v>-0.27680236320000001</c:v>
                </c:pt>
                <c:pt idx="1">
                  <c:v>-80.717522223900005</c:v>
                </c:pt>
                <c:pt idx="2">
                  <c:v>-33.147024696800003</c:v>
                </c:pt>
                <c:pt idx="3">
                  <c:v>24.508703333300002</c:v>
                </c:pt>
                <c:pt idx="4">
                  <c:v>-56.568176444300001</c:v>
                </c:pt>
                <c:pt idx="5">
                  <c:v>6.0500008557999996</c:v>
                </c:pt>
                <c:pt idx="6">
                  <c:v>52.194576883099998</c:v>
                </c:pt>
                <c:pt idx="7">
                  <c:v>-48.869045134399997</c:v>
                </c:pt>
                <c:pt idx="8">
                  <c:v>72.536479007899999</c:v>
                </c:pt>
              </c:numCache>
            </c:numRef>
          </c:xVal>
          <c:yVal>
            <c:numRef>
              <c:f>Sheet3!$K$586:$K$594</c:f>
              <c:numCache>
                <c:formatCode>General</c:formatCode>
                <c:ptCount val="9"/>
                <c:pt idx="0">
                  <c:v>97.0015073573</c:v>
                </c:pt>
                <c:pt idx="1">
                  <c:v>76.546195429299999</c:v>
                </c:pt>
                <c:pt idx="2">
                  <c:v>100.3594933932</c:v>
                </c:pt>
                <c:pt idx="3">
                  <c:v>124.6687811683</c:v>
                </c:pt>
                <c:pt idx="4">
                  <c:v>88.435302474799997</c:v>
                </c:pt>
                <c:pt idx="5">
                  <c:v>133.2989809092</c:v>
                </c:pt>
                <c:pt idx="6">
                  <c:v>138.74238813829999</c:v>
                </c:pt>
                <c:pt idx="7">
                  <c:v>186.73757851689999</c:v>
                </c:pt>
                <c:pt idx="8">
                  <c:v>130.66051254409999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Sheet3!$J$595:$J$605</c:f>
              <c:numCache>
                <c:formatCode>General</c:formatCode>
                <c:ptCount val="11"/>
                <c:pt idx="0">
                  <c:v>-24.874212691</c:v>
                </c:pt>
                <c:pt idx="1">
                  <c:v>-32.625888340800003</c:v>
                </c:pt>
                <c:pt idx="2">
                  <c:v>-28.825345953999999</c:v>
                </c:pt>
                <c:pt idx="3">
                  <c:v>-2.4615545972000001</c:v>
                </c:pt>
                <c:pt idx="4">
                  <c:v>-19.207286189600001</c:v>
                </c:pt>
                <c:pt idx="5">
                  <c:v>-32.181848768800002</c:v>
                </c:pt>
                <c:pt idx="6">
                  <c:v>-56.754353336599998</c:v>
                </c:pt>
                <c:pt idx="7">
                  <c:v>-34.7581454197</c:v>
                </c:pt>
                <c:pt idx="8">
                  <c:v>-57.951834047299997</c:v>
                </c:pt>
                <c:pt idx="9">
                  <c:v>-103.1790540578</c:v>
                </c:pt>
                <c:pt idx="10">
                  <c:v>19.192211826800001</c:v>
                </c:pt>
              </c:numCache>
            </c:numRef>
          </c:xVal>
          <c:yVal>
            <c:numRef>
              <c:f>Sheet3!$K$595:$K$605</c:f>
              <c:numCache>
                <c:formatCode>General</c:formatCode>
                <c:ptCount val="11"/>
                <c:pt idx="0">
                  <c:v>98.018091841300006</c:v>
                </c:pt>
                <c:pt idx="1">
                  <c:v>92.461075015700004</c:v>
                </c:pt>
                <c:pt idx="2">
                  <c:v>93.759304294900005</c:v>
                </c:pt>
                <c:pt idx="3">
                  <c:v>97.741790593999994</c:v>
                </c:pt>
                <c:pt idx="4">
                  <c:v>121.17418634320001</c:v>
                </c:pt>
                <c:pt idx="5">
                  <c:v>164.34833801939999</c:v>
                </c:pt>
                <c:pt idx="6">
                  <c:v>99.105847142000002</c:v>
                </c:pt>
                <c:pt idx="7">
                  <c:v>96.914331328399996</c:v>
                </c:pt>
                <c:pt idx="8">
                  <c:v>191.77487822910001</c:v>
                </c:pt>
                <c:pt idx="9">
                  <c:v>148.59701198479999</c:v>
                </c:pt>
                <c:pt idx="10">
                  <c:v>113.77238939359999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Sheet3!$J$606:$J$616</c:f>
              <c:numCache>
                <c:formatCode>General</c:formatCode>
                <c:ptCount val="11"/>
                <c:pt idx="0">
                  <c:v>-42.986251333600002</c:v>
                </c:pt>
                <c:pt idx="1">
                  <c:v>-21.144088079399999</c:v>
                </c:pt>
                <c:pt idx="2">
                  <c:v>-37.287452361100001</c:v>
                </c:pt>
                <c:pt idx="3">
                  <c:v>-14.892392361600001</c:v>
                </c:pt>
                <c:pt idx="4">
                  <c:v>-52.826917785600003</c:v>
                </c:pt>
                <c:pt idx="5">
                  <c:v>-60.187327740599997</c:v>
                </c:pt>
                <c:pt idx="6">
                  <c:v>-76.921778394100002</c:v>
                </c:pt>
                <c:pt idx="7">
                  <c:v>-66.357744868899999</c:v>
                </c:pt>
                <c:pt idx="8">
                  <c:v>-137.0710326137</c:v>
                </c:pt>
                <c:pt idx="9">
                  <c:v>-0.88376154070000001</c:v>
                </c:pt>
                <c:pt idx="10">
                  <c:v>73.164292386100001</c:v>
                </c:pt>
              </c:numCache>
            </c:numRef>
          </c:xVal>
          <c:yVal>
            <c:numRef>
              <c:f>Sheet3!$K$606:$K$616</c:f>
              <c:numCache>
                <c:formatCode>General</c:formatCode>
                <c:ptCount val="11"/>
                <c:pt idx="0">
                  <c:v>77.764386995799995</c:v>
                </c:pt>
                <c:pt idx="1">
                  <c:v>95.414621728699998</c:v>
                </c:pt>
                <c:pt idx="2">
                  <c:v>101.38991111049999</c:v>
                </c:pt>
                <c:pt idx="3">
                  <c:v>102.300424408</c:v>
                </c:pt>
                <c:pt idx="4">
                  <c:v>143.15145900179999</c:v>
                </c:pt>
                <c:pt idx="5">
                  <c:v>90.303056241700006</c:v>
                </c:pt>
                <c:pt idx="6">
                  <c:v>337.85995201460003</c:v>
                </c:pt>
                <c:pt idx="7">
                  <c:v>93.872171868300001</c:v>
                </c:pt>
                <c:pt idx="8">
                  <c:v>180.4692829613</c:v>
                </c:pt>
                <c:pt idx="9">
                  <c:v>108.77523523249999</c:v>
                </c:pt>
                <c:pt idx="10">
                  <c:v>103.8781932975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Sheet3!$J$617:$J$624</c:f>
              <c:numCache>
                <c:formatCode>General</c:formatCode>
                <c:ptCount val="8"/>
                <c:pt idx="0">
                  <c:v>-46.543858560799997</c:v>
                </c:pt>
                <c:pt idx="1">
                  <c:v>-16.565989929800001</c:v>
                </c:pt>
                <c:pt idx="2">
                  <c:v>-24.756339558499999</c:v>
                </c:pt>
                <c:pt idx="3">
                  <c:v>-57.0150233775</c:v>
                </c:pt>
                <c:pt idx="4">
                  <c:v>-60.293976452800003</c:v>
                </c:pt>
                <c:pt idx="5">
                  <c:v>33.548470111599997</c:v>
                </c:pt>
                <c:pt idx="6">
                  <c:v>57.795222742999997</c:v>
                </c:pt>
                <c:pt idx="7">
                  <c:v>-143.50515002949999</c:v>
                </c:pt>
              </c:numCache>
            </c:numRef>
          </c:xVal>
          <c:yVal>
            <c:numRef>
              <c:f>Sheet3!$K$617:$K$624</c:f>
              <c:numCache>
                <c:formatCode>General</c:formatCode>
                <c:ptCount val="8"/>
                <c:pt idx="0">
                  <c:v>93.983879426200005</c:v>
                </c:pt>
                <c:pt idx="1">
                  <c:v>134.11330790080001</c:v>
                </c:pt>
                <c:pt idx="2">
                  <c:v>110.5936308715</c:v>
                </c:pt>
                <c:pt idx="3">
                  <c:v>118.9057508584</c:v>
                </c:pt>
                <c:pt idx="4">
                  <c:v>85.817213816000006</c:v>
                </c:pt>
                <c:pt idx="5">
                  <c:v>114.43106892759999</c:v>
                </c:pt>
                <c:pt idx="6">
                  <c:v>148.96099917980001</c:v>
                </c:pt>
                <c:pt idx="7">
                  <c:v>93.068638981199996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Sheet3!$J$625:$J$633</c:f>
              <c:numCache>
                <c:formatCode>General</c:formatCode>
                <c:ptCount val="9"/>
                <c:pt idx="0">
                  <c:v>-51.006370310500003</c:v>
                </c:pt>
                <c:pt idx="1">
                  <c:v>6.0105549103999998</c:v>
                </c:pt>
                <c:pt idx="2">
                  <c:v>-70.780737045199999</c:v>
                </c:pt>
                <c:pt idx="3">
                  <c:v>-2.2656175131</c:v>
                </c:pt>
                <c:pt idx="4">
                  <c:v>-19.6450418756</c:v>
                </c:pt>
                <c:pt idx="5">
                  <c:v>-60.279719919400002</c:v>
                </c:pt>
                <c:pt idx="6">
                  <c:v>-105.4056349155</c:v>
                </c:pt>
                <c:pt idx="7">
                  <c:v>-163.86238500280001</c:v>
                </c:pt>
                <c:pt idx="8">
                  <c:v>70.766036176499995</c:v>
                </c:pt>
              </c:numCache>
            </c:numRef>
          </c:xVal>
          <c:yVal>
            <c:numRef>
              <c:f>Sheet3!$K$625:$K$633</c:f>
              <c:numCache>
                <c:formatCode>General</c:formatCode>
                <c:ptCount val="9"/>
                <c:pt idx="0">
                  <c:v>89.175500258200003</c:v>
                </c:pt>
                <c:pt idx="1">
                  <c:v>86.669735189500003</c:v>
                </c:pt>
                <c:pt idx="2">
                  <c:v>83.350921338600003</c:v>
                </c:pt>
                <c:pt idx="3">
                  <c:v>130.46380646380001</c:v>
                </c:pt>
                <c:pt idx="4">
                  <c:v>133.14471004059999</c:v>
                </c:pt>
                <c:pt idx="5">
                  <c:v>266.81848245110001</c:v>
                </c:pt>
                <c:pt idx="6">
                  <c:v>53.642356037200003</c:v>
                </c:pt>
                <c:pt idx="7">
                  <c:v>172.99974087019999</c:v>
                </c:pt>
                <c:pt idx="8">
                  <c:v>111.9422713868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Sheet3!$J$634:$J$642</c:f>
              <c:numCache>
                <c:formatCode>General</c:formatCode>
                <c:ptCount val="9"/>
                <c:pt idx="0">
                  <c:v>-21.108829877200002</c:v>
                </c:pt>
                <c:pt idx="1">
                  <c:v>-79.188688645699997</c:v>
                </c:pt>
                <c:pt idx="2">
                  <c:v>-51.3310005198</c:v>
                </c:pt>
                <c:pt idx="3">
                  <c:v>-35.183563998899999</c:v>
                </c:pt>
                <c:pt idx="4">
                  <c:v>35.3721167558</c:v>
                </c:pt>
                <c:pt idx="5">
                  <c:v>56.621276938400001</c:v>
                </c:pt>
                <c:pt idx="6">
                  <c:v>1.0780320993000001</c:v>
                </c:pt>
                <c:pt idx="7">
                  <c:v>-68.010442577299997</c:v>
                </c:pt>
                <c:pt idx="8">
                  <c:v>-180.0256331306</c:v>
                </c:pt>
              </c:numCache>
            </c:numRef>
          </c:xVal>
          <c:yVal>
            <c:numRef>
              <c:f>Sheet3!$K$634:$K$642</c:f>
              <c:numCache>
                <c:formatCode>General</c:formatCode>
                <c:ptCount val="9"/>
                <c:pt idx="0">
                  <c:v>79.678733062199996</c:v>
                </c:pt>
                <c:pt idx="1">
                  <c:v>180.16245688949999</c:v>
                </c:pt>
                <c:pt idx="2">
                  <c:v>72.708501139000006</c:v>
                </c:pt>
                <c:pt idx="3">
                  <c:v>119.43446625040001</c:v>
                </c:pt>
                <c:pt idx="4">
                  <c:v>137.27077558600001</c:v>
                </c:pt>
                <c:pt idx="5">
                  <c:v>134.66051836969999</c:v>
                </c:pt>
                <c:pt idx="6">
                  <c:v>289.19374583439998</c:v>
                </c:pt>
                <c:pt idx="7">
                  <c:v>219.0131741454</c:v>
                </c:pt>
                <c:pt idx="8">
                  <c:v>148.00626919859999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163520"/>
        <c:axId val="227166080"/>
      </c:scatterChart>
      <c:valAx>
        <c:axId val="22716352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166080"/>
        <c:crosses val="autoZero"/>
        <c:crossBetween val="midCat"/>
      </c:valAx>
      <c:valAx>
        <c:axId val="22716608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163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Sheet3!$J$643:$J$649</c:f>
              <c:numCache>
                <c:formatCode>General</c:formatCode>
                <c:ptCount val="7"/>
                <c:pt idx="0">
                  <c:v>-69.455557205600002</c:v>
                </c:pt>
                <c:pt idx="1">
                  <c:v>-73.345755303900006</c:v>
                </c:pt>
                <c:pt idx="2">
                  <c:v>-114.9410438184</c:v>
                </c:pt>
                <c:pt idx="3">
                  <c:v>-114.149907442</c:v>
                </c:pt>
                <c:pt idx="4">
                  <c:v>-265.02342132000001</c:v>
                </c:pt>
                <c:pt idx="5">
                  <c:v>-124.3545723572</c:v>
                </c:pt>
                <c:pt idx="6">
                  <c:v>-97.574753058599995</c:v>
                </c:pt>
              </c:numCache>
            </c:numRef>
          </c:xVal>
          <c:yVal>
            <c:numRef>
              <c:f>Sheet3!$K$643:$K$649</c:f>
              <c:numCache>
                <c:formatCode>General</c:formatCode>
                <c:ptCount val="7"/>
                <c:pt idx="0">
                  <c:v>120.64139765580001</c:v>
                </c:pt>
                <c:pt idx="1">
                  <c:v>182.62583799870001</c:v>
                </c:pt>
                <c:pt idx="2">
                  <c:v>172.2808078747</c:v>
                </c:pt>
                <c:pt idx="3">
                  <c:v>108.530700043</c:v>
                </c:pt>
                <c:pt idx="4">
                  <c:v>248.74266577770001</c:v>
                </c:pt>
                <c:pt idx="5">
                  <c:v>158.95241440340001</c:v>
                </c:pt>
                <c:pt idx="6">
                  <c:v>48.809260929799997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Sheet3!$J$650:$J$658</c:f>
              <c:numCache>
                <c:formatCode>General</c:formatCode>
                <c:ptCount val="9"/>
                <c:pt idx="0">
                  <c:v>-47.235988320200001</c:v>
                </c:pt>
                <c:pt idx="1">
                  <c:v>-52.461575845299997</c:v>
                </c:pt>
                <c:pt idx="2">
                  <c:v>-1.3240383805</c:v>
                </c:pt>
                <c:pt idx="3">
                  <c:v>-104.7240574488</c:v>
                </c:pt>
                <c:pt idx="4">
                  <c:v>17.564516620300001</c:v>
                </c:pt>
                <c:pt idx="5">
                  <c:v>-44.003518633799999</c:v>
                </c:pt>
                <c:pt idx="6">
                  <c:v>-64.908464959499995</c:v>
                </c:pt>
                <c:pt idx="7">
                  <c:v>-129.7692253237</c:v>
                </c:pt>
                <c:pt idx="8">
                  <c:v>-161.1725472128</c:v>
                </c:pt>
              </c:numCache>
            </c:numRef>
          </c:xVal>
          <c:yVal>
            <c:numRef>
              <c:f>Sheet3!$K$650:$K$658</c:f>
              <c:numCache>
                <c:formatCode>General</c:formatCode>
                <c:ptCount val="9"/>
                <c:pt idx="0">
                  <c:v>101.42028811829999</c:v>
                </c:pt>
                <c:pt idx="1">
                  <c:v>140.02716998400001</c:v>
                </c:pt>
                <c:pt idx="2">
                  <c:v>40.838598250499999</c:v>
                </c:pt>
                <c:pt idx="3">
                  <c:v>162.4290734546</c:v>
                </c:pt>
                <c:pt idx="4">
                  <c:v>70.717765379799999</c:v>
                </c:pt>
                <c:pt idx="5">
                  <c:v>54.4119434857</c:v>
                </c:pt>
                <c:pt idx="6">
                  <c:v>135.47485723029999</c:v>
                </c:pt>
                <c:pt idx="7">
                  <c:v>258.07889302680002</c:v>
                </c:pt>
                <c:pt idx="8">
                  <c:v>150.8814431747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Sheet3!$J$659:$J$669</c:f>
              <c:numCache>
                <c:formatCode>General</c:formatCode>
                <c:ptCount val="11"/>
                <c:pt idx="0">
                  <c:v>-45.405064757300003</c:v>
                </c:pt>
                <c:pt idx="1">
                  <c:v>-48.038458662399997</c:v>
                </c:pt>
                <c:pt idx="2">
                  <c:v>14.311363335399999</c:v>
                </c:pt>
                <c:pt idx="3">
                  <c:v>-89.505390400500005</c:v>
                </c:pt>
                <c:pt idx="4">
                  <c:v>-106.071965685</c:v>
                </c:pt>
                <c:pt idx="5">
                  <c:v>-83.735164587900002</c:v>
                </c:pt>
                <c:pt idx="6">
                  <c:v>-38.663713916200003</c:v>
                </c:pt>
                <c:pt idx="7">
                  <c:v>-18.530797420700001</c:v>
                </c:pt>
                <c:pt idx="8">
                  <c:v>-120.916515441</c:v>
                </c:pt>
                <c:pt idx="9">
                  <c:v>-124.7997057738</c:v>
                </c:pt>
                <c:pt idx="10">
                  <c:v>-121.2390539813</c:v>
                </c:pt>
              </c:numCache>
            </c:numRef>
          </c:xVal>
          <c:yVal>
            <c:numRef>
              <c:f>Sheet3!$K$659:$K$669</c:f>
              <c:numCache>
                <c:formatCode>General</c:formatCode>
                <c:ptCount val="11"/>
                <c:pt idx="0">
                  <c:v>127.345769328</c:v>
                </c:pt>
                <c:pt idx="1">
                  <c:v>86.544158320799994</c:v>
                </c:pt>
                <c:pt idx="2">
                  <c:v>84.912044526599999</c:v>
                </c:pt>
                <c:pt idx="3">
                  <c:v>97.3230721897</c:v>
                </c:pt>
                <c:pt idx="4">
                  <c:v>154.20286801419999</c:v>
                </c:pt>
                <c:pt idx="5">
                  <c:v>201.31968429529999</c:v>
                </c:pt>
                <c:pt idx="6">
                  <c:v>140.7499964228</c:v>
                </c:pt>
                <c:pt idx="7">
                  <c:v>56.455050233400002</c:v>
                </c:pt>
                <c:pt idx="8">
                  <c:v>234.1736985837</c:v>
                </c:pt>
                <c:pt idx="9">
                  <c:v>99.922063314799999</c:v>
                </c:pt>
                <c:pt idx="10">
                  <c:v>82.991351778099997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Sheet3!$J$670:$J$680</c:f>
              <c:numCache>
                <c:formatCode>General</c:formatCode>
                <c:ptCount val="11"/>
                <c:pt idx="0">
                  <c:v>-58.681923164899999</c:v>
                </c:pt>
                <c:pt idx="1">
                  <c:v>-79.826799881200003</c:v>
                </c:pt>
                <c:pt idx="2">
                  <c:v>-21.230593156000001</c:v>
                </c:pt>
                <c:pt idx="3">
                  <c:v>-69.576956069199994</c:v>
                </c:pt>
                <c:pt idx="4">
                  <c:v>-87.693687052000001</c:v>
                </c:pt>
                <c:pt idx="5">
                  <c:v>-10.9839737886</c:v>
                </c:pt>
                <c:pt idx="6">
                  <c:v>-69.659677119400001</c:v>
                </c:pt>
                <c:pt idx="7">
                  <c:v>-53.363019313099997</c:v>
                </c:pt>
                <c:pt idx="8">
                  <c:v>-152.65487271879999</c:v>
                </c:pt>
                <c:pt idx="9">
                  <c:v>-106.17223511340001</c:v>
                </c:pt>
                <c:pt idx="10">
                  <c:v>-112.3931217784</c:v>
                </c:pt>
              </c:numCache>
            </c:numRef>
          </c:xVal>
          <c:yVal>
            <c:numRef>
              <c:f>Sheet3!$K$670:$K$680</c:f>
              <c:numCache>
                <c:formatCode>General</c:formatCode>
                <c:ptCount val="11"/>
                <c:pt idx="0">
                  <c:v>117.1445876284</c:v>
                </c:pt>
                <c:pt idx="1">
                  <c:v>146.3214459127</c:v>
                </c:pt>
                <c:pt idx="2">
                  <c:v>60.788523772200001</c:v>
                </c:pt>
                <c:pt idx="3">
                  <c:v>105.5822251885</c:v>
                </c:pt>
                <c:pt idx="4">
                  <c:v>249.60555895659999</c:v>
                </c:pt>
                <c:pt idx="5">
                  <c:v>122.9966630916</c:v>
                </c:pt>
                <c:pt idx="6">
                  <c:v>191.6468176683</c:v>
                </c:pt>
                <c:pt idx="7">
                  <c:v>179.39522809869999</c:v>
                </c:pt>
                <c:pt idx="8">
                  <c:v>150.69814672320001</c:v>
                </c:pt>
                <c:pt idx="9">
                  <c:v>34.615031393999999</c:v>
                </c:pt>
                <c:pt idx="10">
                  <c:v>182.55947956369999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Sheet3!$J$681:$J$688</c:f>
              <c:numCache>
                <c:formatCode>General</c:formatCode>
                <c:ptCount val="8"/>
                <c:pt idx="0">
                  <c:v>-26.531570786500001</c:v>
                </c:pt>
                <c:pt idx="1">
                  <c:v>-38.275381089100001</c:v>
                </c:pt>
                <c:pt idx="2">
                  <c:v>-56.600639067000003</c:v>
                </c:pt>
                <c:pt idx="3">
                  <c:v>-78.577400572800002</c:v>
                </c:pt>
                <c:pt idx="4">
                  <c:v>8.0813310317999996</c:v>
                </c:pt>
                <c:pt idx="5">
                  <c:v>-125.2885716975</c:v>
                </c:pt>
                <c:pt idx="6">
                  <c:v>-78.325042592399996</c:v>
                </c:pt>
                <c:pt idx="7">
                  <c:v>-250.56537405419999</c:v>
                </c:pt>
              </c:numCache>
            </c:numRef>
          </c:xVal>
          <c:yVal>
            <c:numRef>
              <c:f>Sheet3!$K$681:$K$688</c:f>
              <c:numCache>
                <c:formatCode>General</c:formatCode>
                <c:ptCount val="8"/>
                <c:pt idx="0">
                  <c:v>102.41022048950001</c:v>
                </c:pt>
                <c:pt idx="1">
                  <c:v>163.888736249</c:v>
                </c:pt>
                <c:pt idx="2">
                  <c:v>72.9834276168</c:v>
                </c:pt>
                <c:pt idx="3">
                  <c:v>233.94793316779999</c:v>
                </c:pt>
                <c:pt idx="4">
                  <c:v>65.772291252299993</c:v>
                </c:pt>
                <c:pt idx="5">
                  <c:v>133.1889805994</c:v>
                </c:pt>
                <c:pt idx="6">
                  <c:v>157.46181177779999</c:v>
                </c:pt>
                <c:pt idx="7">
                  <c:v>174.12787196080001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Sheet3!$J$689:$J$697</c:f>
              <c:numCache>
                <c:formatCode>General</c:formatCode>
                <c:ptCount val="9"/>
                <c:pt idx="0">
                  <c:v>-18.372516827199998</c:v>
                </c:pt>
                <c:pt idx="1">
                  <c:v>-76.178380529899997</c:v>
                </c:pt>
                <c:pt idx="2">
                  <c:v>-81.630912236499995</c:v>
                </c:pt>
                <c:pt idx="3">
                  <c:v>-79.190755002000003</c:v>
                </c:pt>
                <c:pt idx="4">
                  <c:v>-20.199807252900001</c:v>
                </c:pt>
                <c:pt idx="5">
                  <c:v>-151.96606533950001</c:v>
                </c:pt>
                <c:pt idx="6">
                  <c:v>-194.56026523579999</c:v>
                </c:pt>
                <c:pt idx="7">
                  <c:v>-134.26600274180001</c:v>
                </c:pt>
                <c:pt idx="8">
                  <c:v>-126.229227454</c:v>
                </c:pt>
              </c:numCache>
            </c:numRef>
          </c:xVal>
          <c:yVal>
            <c:numRef>
              <c:f>Sheet3!$K$689:$K$697</c:f>
              <c:numCache>
                <c:formatCode>General</c:formatCode>
                <c:ptCount val="9"/>
                <c:pt idx="0">
                  <c:v>70.103000500099995</c:v>
                </c:pt>
                <c:pt idx="1">
                  <c:v>121.2014864313</c:v>
                </c:pt>
                <c:pt idx="2">
                  <c:v>164.4774005413</c:v>
                </c:pt>
                <c:pt idx="3">
                  <c:v>137.608226933</c:v>
                </c:pt>
                <c:pt idx="4">
                  <c:v>35.974397239200002</c:v>
                </c:pt>
                <c:pt idx="5">
                  <c:v>256.96516288200002</c:v>
                </c:pt>
                <c:pt idx="6">
                  <c:v>102.3442983671</c:v>
                </c:pt>
                <c:pt idx="7">
                  <c:v>191.50217704600001</c:v>
                </c:pt>
                <c:pt idx="8">
                  <c:v>123.30785702110001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Sheet3!$J$698:$J$706</c:f>
              <c:numCache>
                <c:formatCode>General</c:formatCode>
                <c:ptCount val="9"/>
                <c:pt idx="0">
                  <c:v>-55.779400006099998</c:v>
                </c:pt>
                <c:pt idx="1">
                  <c:v>-76.102459977400002</c:v>
                </c:pt>
                <c:pt idx="2">
                  <c:v>-25.765254851400002</c:v>
                </c:pt>
                <c:pt idx="3">
                  <c:v>18.143848239299999</c:v>
                </c:pt>
                <c:pt idx="4">
                  <c:v>-71.5312893272</c:v>
                </c:pt>
                <c:pt idx="5">
                  <c:v>-125.2762033513</c:v>
                </c:pt>
                <c:pt idx="6">
                  <c:v>-50.864160193899998</c:v>
                </c:pt>
                <c:pt idx="7">
                  <c:v>-75.287573120600001</c:v>
                </c:pt>
                <c:pt idx="8">
                  <c:v>-155.56999260929999</c:v>
                </c:pt>
              </c:numCache>
            </c:numRef>
          </c:xVal>
          <c:yVal>
            <c:numRef>
              <c:f>Sheet3!$K$698:$K$706</c:f>
              <c:numCache>
                <c:formatCode>General</c:formatCode>
                <c:ptCount val="9"/>
                <c:pt idx="0">
                  <c:v>82.933275670900002</c:v>
                </c:pt>
                <c:pt idx="1">
                  <c:v>152.587687867</c:v>
                </c:pt>
                <c:pt idx="2">
                  <c:v>95.149481085800005</c:v>
                </c:pt>
                <c:pt idx="3">
                  <c:v>54.778732748000003</c:v>
                </c:pt>
                <c:pt idx="4">
                  <c:v>102.9089470597</c:v>
                </c:pt>
                <c:pt idx="5">
                  <c:v>173.96187335319999</c:v>
                </c:pt>
                <c:pt idx="6">
                  <c:v>175.24176107459999</c:v>
                </c:pt>
                <c:pt idx="7">
                  <c:v>297.40930229740002</c:v>
                </c:pt>
                <c:pt idx="8">
                  <c:v>186.13920482980001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16000"/>
        <c:axId val="227222656"/>
      </c:scatterChart>
      <c:valAx>
        <c:axId val="22721600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222656"/>
        <c:crosses val="autoZero"/>
        <c:crossBetween val="midCat"/>
      </c:valAx>
      <c:valAx>
        <c:axId val="22722265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216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Sheet3!$J$707:$J$713</c:f>
              <c:numCache>
                <c:formatCode>General</c:formatCode>
                <c:ptCount val="7"/>
                <c:pt idx="0">
                  <c:v>-89.804153032800002</c:v>
                </c:pt>
                <c:pt idx="1">
                  <c:v>-112.9158085179</c:v>
                </c:pt>
                <c:pt idx="2">
                  <c:v>-97.537322551399996</c:v>
                </c:pt>
                <c:pt idx="3">
                  <c:v>-10.0573622833</c:v>
                </c:pt>
                <c:pt idx="4">
                  <c:v>-199.78514017680001</c:v>
                </c:pt>
                <c:pt idx="5">
                  <c:v>-183.71647453029999</c:v>
                </c:pt>
                <c:pt idx="6">
                  <c:v>-31.482473085399999</c:v>
                </c:pt>
              </c:numCache>
            </c:numRef>
          </c:xVal>
          <c:yVal>
            <c:numRef>
              <c:f>Sheet3!$K$707:$K$713</c:f>
              <c:numCache>
                <c:formatCode>General</c:formatCode>
                <c:ptCount val="7"/>
                <c:pt idx="0">
                  <c:v>365.20166552339998</c:v>
                </c:pt>
                <c:pt idx="1">
                  <c:v>497.788560706</c:v>
                </c:pt>
                <c:pt idx="2">
                  <c:v>231.98959945819999</c:v>
                </c:pt>
                <c:pt idx="3">
                  <c:v>315.45315853400001</c:v>
                </c:pt>
                <c:pt idx="4">
                  <c:v>319.33316462969998</c:v>
                </c:pt>
                <c:pt idx="5">
                  <c:v>853.076725259</c:v>
                </c:pt>
                <c:pt idx="6">
                  <c:v>259.08427418449998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Sheet3!$J$714:$J$722</c:f>
              <c:numCache>
                <c:formatCode>General</c:formatCode>
                <c:ptCount val="9"/>
                <c:pt idx="0">
                  <c:v>-54.153696514499998</c:v>
                </c:pt>
                <c:pt idx="1">
                  <c:v>-91.151814737799995</c:v>
                </c:pt>
                <c:pt idx="2">
                  <c:v>-48.584067681900002</c:v>
                </c:pt>
                <c:pt idx="3">
                  <c:v>-4.0203462847999996</c:v>
                </c:pt>
                <c:pt idx="4">
                  <c:v>-64.855125399499997</c:v>
                </c:pt>
                <c:pt idx="5">
                  <c:v>-16.497742622099999</c:v>
                </c:pt>
                <c:pt idx="6">
                  <c:v>9.5444704870999999</c:v>
                </c:pt>
                <c:pt idx="7">
                  <c:v>-92.916805862700002</c:v>
                </c:pt>
                <c:pt idx="8">
                  <c:v>-8.6419415193999995</c:v>
                </c:pt>
              </c:numCache>
            </c:numRef>
          </c:xVal>
          <c:yVal>
            <c:numRef>
              <c:f>Sheet3!$K$714:$K$722</c:f>
              <c:numCache>
                <c:formatCode>General</c:formatCode>
                <c:ptCount val="9"/>
                <c:pt idx="0">
                  <c:v>343.61835141889998</c:v>
                </c:pt>
                <c:pt idx="1">
                  <c:v>272.92101633919998</c:v>
                </c:pt>
                <c:pt idx="2">
                  <c:v>247.4438516836</c:v>
                </c:pt>
                <c:pt idx="3">
                  <c:v>405.1682571339</c:v>
                </c:pt>
                <c:pt idx="4">
                  <c:v>275.842802597</c:v>
                </c:pt>
                <c:pt idx="5">
                  <c:v>210.18845448350001</c:v>
                </c:pt>
                <c:pt idx="6">
                  <c:v>485.38870779579997</c:v>
                </c:pt>
                <c:pt idx="7">
                  <c:v>390.66514810939998</c:v>
                </c:pt>
                <c:pt idx="8">
                  <c:v>321.29446249829999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Sheet3!$J$723:$J$733</c:f>
              <c:numCache>
                <c:formatCode>General</c:formatCode>
                <c:ptCount val="11"/>
                <c:pt idx="0">
                  <c:v>-72.264569549900003</c:v>
                </c:pt>
                <c:pt idx="1">
                  <c:v>-39.875029919299998</c:v>
                </c:pt>
                <c:pt idx="2">
                  <c:v>-29.642587643199999</c:v>
                </c:pt>
                <c:pt idx="3">
                  <c:v>-64.912620418200007</c:v>
                </c:pt>
                <c:pt idx="4">
                  <c:v>-46.079825832200001</c:v>
                </c:pt>
                <c:pt idx="5">
                  <c:v>-90.631648247599998</c:v>
                </c:pt>
                <c:pt idx="6">
                  <c:v>-73.168499216200004</c:v>
                </c:pt>
                <c:pt idx="7">
                  <c:v>-58.100599684400002</c:v>
                </c:pt>
                <c:pt idx="8">
                  <c:v>-96.133147256200004</c:v>
                </c:pt>
                <c:pt idx="9">
                  <c:v>-110.2198431035</c:v>
                </c:pt>
                <c:pt idx="10">
                  <c:v>6.8513751770000004</c:v>
                </c:pt>
              </c:numCache>
            </c:numRef>
          </c:xVal>
          <c:yVal>
            <c:numRef>
              <c:f>Sheet3!$K$723:$K$733</c:f>
              <c:numCache>
                <c:formatCode>General</c:formatCode>
                <c:ptCount val="11"/>
                <c:pt idx="0">
                  <c:v>303.97836917709998</c:v>
                </c:pt>
                <c:pt idx="1">
                  <c:v>284.41411357200002</c:v>
                </c:pt>
                <c:pt idx="2">
                  <c:v>288.35563743749998</c:v>
                </c:pt>
                <c:pt idx="3">
                  <c:v>321.7536803397</c:v>
                </c:pt>
                <c:pt idx="4">
                  <c:v>469.30205667439998</c:v>
                </c:pt>
                <c:pt idx="5">
                  <c:v>373.0274577193</c:v>
                </c:pt>
                <c:pt idx="6">
                  <c:v>212.0688091666</c:v>
                </c:pt>
                <c:pt idx="7">
                  <c:v>262.22744613949999</c:v>
                </c:pt>
                <c:pt idx="8">
                  <c:v>219.89859958010001</c:v>
                </c:pt>
                <c:pt idx="9">
                  <c:v>456.8168374517</c:v>
                </c:pt>
                <c:pt idx="10">
                  <c:v>232.27027549729999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Sheet3!$J$734:$J$744</c:f>
              <c:numCache>
                <c:formatCode>General</c:formatCode>
                <c:ptCount val="11"/>
                <c:pt idx="0">
                  <c:v>-84.288200474099995</c:v>
                </c:pt>
                <c:pt idx="1">
                  <c:v>-88.123745970300007</c:v>
                </c:pt>
                <c:pt idx="2">
                  <c:v>-55.257303723600003</c:v>
                </c:pt>
                <c:pt idx="3">
                  <c:v>-30.8493952271</c:v>
                </c:pt>
                <c:pt idx="4">
                  <c:v>-62.039486725499998</c:v>
                </c:pt>
                <c:pt idx="5">
                  <c:v>-73.360251323300005</c:v>
                </c:pt>
                <c:pt idx="6">
                  <c:v>-52.316504786700001</c:v>
                </c:pt>
                <c:pt idx="7">
                  <c:v>-105.6468605963</c:v>
                </c:pt>
                <c:pt idx="8">
                  <c:v>-150.9575731802</c:v>
                </c:pt>
                <c:pt idx="9">
                  <c:v>-7.1466008917000003</c:v>
                </c:pt>
                <c:pt idx="10">
                  <c:v>-4.2355583470999996</c:v>
                </c:pt>
              </c:numCache>
            </c:numRef>
          </c:xVal>
          <c:yVal>
            <c:numRef>
              <c:f>Sheet3!$K$734:$K$744</c:f>
              <c:numCache>
                <c:formatCode>General</c:formatCode>
                <c:ptCount val="11"/>
                <c:pt idx="0">
                  <c:v>287.70502206200001</c:v>
                </c:pt>
                <c:pt idx="1">
                  <c:v>380.36220737910003</c:v>
                </c:pt>
                <c:pt idx="2">
                  <c:v>280.41067246080001</c:v>
                </c:pt>
                <c:pt idx="3">
                  <c:v>310.14825185730001</c:v>
                </c:pt>
                <c:pt idx="4">
                  <c:v>349.12727955669999</c:v>
                </c:pt>
                <c:pt idx="5">
                  <c:v>241.73038542329999</c:v>
                </c:pt>
                <c:pt idx="6">
                  <c:v>602.14461582850004</c:v>
                </c:pt>
                <c:pt idx="7">
                  <c:v>156.09266635060001</c:v>
                </c:pt>
                <c:pt idx="8">
                  <c:v>638.00487550230002</c:v>
                </c:pt>
                <c:pt idx="9">
                  <c:v>193.07314711640001</c:v>
                </c:pt>
                <c:pt idx="10">
                  <c:v>327.40685920980002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Sheet3!$J$745:$J$752</c:f>
              <c:numCache>
                <c:formatCode>General</c:formatCode>
                <c:ptCount val="8"/>
                <c:pt idx="0">
                  <c:v>-55.027581503</c:v>
                </c:pt>
                <c:pt idx="1">
                  <c:v>-89.640641963199997</c:v>
                </c:pt>
                <c:pt idx="2">
                  <c:v>-90.439442227399994</c:v>
                </c:pt>
                <c:pt idx="3">
                  <c:v>-84.695426232200006</c:v>
                </c:pt>
                <c:pt idx="4">
                  <c:v>-53.406999843299999</c:v>
                </c:pt>
                <c:pt idx="5">
                  <c:v>-9.4376553206999994</c:v>
                </c:pt>
                <c:pt idx="6">
                  <c:v>31.8555527858</c:v>
                </c:pt>
                <c:pt idx="7">
                  <c:v>-104.2661893608</c:v>
                </c:pt>
              </c:numCache>
            </c:numRef>
          </c:xVal>
          <c:yVal>
            <c:numRef>
              <c:f>Sheet3!$K$745:$K$752</c:f>
              <c:numCache>
                <c:formatCode>General</c:formatCode>
                <c:ptCount val="8"/>
                <c:pt idx="0">
                  <c:v>296.83594219759999</c:v>
                </c:pt>
                <c:pt idx="1">
                  <c:v>425.9992020981</c:v>
                </c:pt>
                <c:pt idx="2">
                  <c:v>268.4030721446</c:v>
                </c:pt>
                <c:pt idx="3">
                  <c:v>289.34941898570003</c:v>
                </c:pt>
                <c:pt idx="4">
                  <c:v>268.63822348759999</c:v>
                </c:pt>
                <c:pt idx="5">
                  <c:v>391.17088087259998</c:v>
                </c:pt>
                <c:pt idx="6">
                  <c:v>495.64191040029999</c:v>
                </c:pt>
                <c:pt idx="7">
                  <c:v>227.16949369829999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Sheet3!$J$753:$J$761</c:f>
              <c:numCache>
                <c:formatCode>General</c:formatCode>
                <c:ptCount val="9"/>
                <c:pt idx="0">
                  <c:v>-50.267937113199999</c:v>
                </c:pt>
                <c:pt idx="1">
                  <c:v>-61.486181784400003</c:v>
                </c:pt>
                <c:pt idx="2">
                  <c:v>-72.629160693700001</c:v>
                </c:pt>
                <c:pt idx="3">
                  <c:v>-80.164943126099999</c:v>
                </c:pt>
                <c:pt idx="4">
                  <c:v>-29.370646429600001</c:v>
                </c:pt>
                <c:pt idx="5">
                  <c:v>-123.55896994210001</c:v>
                </c:pt>
                <c:pt idx="6">
                  <c:v>-104.6514100306</c:v>
                </c:pt>
                <c:pt idx="7">
                  <c:v>-268.80731416539999</c:v>
                </c:pt>
                <c:pt idx="8">
                  <c:v>38.685431869299997</c:v>
                </c:pt>
              </c:numCache>
            </c:numRef>
          </c:xVal>
          <c:yVal>
            <c:numRef>
              <c:f>Sheet3!$K$753:$K$761</c:f>
              <c:numCache>
                <c:formatCode>General</c:formatCode>
                <c:ptCount val="9"/>
                <c:pt idx="0">
                  <c:v>280.90018948199997</c:v>
                </c:pt>
                <c:pt idx="1">
                  <c:v>375.30928126589998</c:v>
                </c:pt>
                <c:pt idx="2">
                  <c:v>279.01196646570003</c:v>
                </c:pt>
                <c:pt idx="3">
                  <c:v>443.1120808119</c:v>
                </c:pt>
                <c:pt idx="4">
                  <c:v>187.5189975831</c:v>
                </c:pt>
                <c:pt idx="5">
                  <c:v>474.05422686309998</c:v>
                </c:pt>
                <c:pt idx="6">
                  <c:v>153.50457245179999</c:v>
                </c:pt>
                <c:pt idx="7">
                  <c:v>975.34479471930001</c:v>
                </c:pt>
                <c:pt idx="8">
                  <c:v>276.45590902250001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Sheet3!$J$762:$J$770</c:f>
              <c:numCache>
                <c:formatCode>General</c:formatCode>
                <c:ptCount val="9"/>
                <c:pt idx="0">
                  <c:v>-56.378096409599998</c:v>
                </c:pt>
                <c:pt idx="1">
                  <c:v>-87.162432063099999</c:v>
                </c:pt>
                <c:pt idx="2">
                  <c:v>-46.101602695799997</c:v>
                </c:pt>
                <c:pt idx="3">
                  <c:v>-36.755629166699997</c:v>
                </c:pt>
                <c:pt idx="4">
                  <c:v>-10.6844949503</c:v>
                </c:pt>
                <c:pt idx="5">
                  <c:v>-7.6924983285000001</c:v>
                </c:pt>
                <c:pt idx="6">
                  <c:v>17.422501012400001</c:v>
                </c:pt>
                <c:pt idx="7">
                  <c:v>-124.2186823081</c:v>
                </c:pt>
                <c:pt idx="8">
                  <c:v>-164.8554605978</c:v>
                </c:pt>
              </c:numCache>
            </c:numRef>
          </c:xVal>
          <c:yVal>
            <c:numRef>
              <c:f>Sheet3!$K$762:$K$770</c:f>
              <c:numCache>
                <c:formatCode>General</c:formatCode>
                <c:ptCount val="9"/>
                <c:pt idx="0">
                  <c:v>327.45205677090001</c:v>
                </c:pt>
                <c:pt idx="1">
                  <c:v>315.55301563799998</c:v>
                </c:pt>
                <c:pt idx="2">
                  <c:v>270.15238994750001</c:v>
                </c:pt>
                <c:pt idx="3">
                  <c:v>219.2068995313</c:v>
                </c:pt>
                <c:pt idx="4">
                  <c:v>279.92502135640001</c:v>
                </c:pt>
                <c:pt idx="5">
                  <c:v>511.12990046639999</c:v>
                </c:pt>
                <c:pt idx="6">
                  <c:v>565.59675242649996</c:v>
                </c:pt>
                <c:pt idx="7">
                  <c:v>192.6871214306</c:v>
                </c:pt>
                <c:pt idx="8">
                  <c:v>720.09213257650003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289728"/>
        <c:axId val="227296384"/>
      </c:scatterChart>
      <c:valAx>
        <c:axId val="22728972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296384"/>
        <c:crosses val="autoZero"/>
        <c:crossBetween val="midCat"/>
      </c:valAx>
      <c:valAx>
        <c:axId val="22729638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289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Sheet3!$J$771:$J$777</c:f>
              <c:numCache>
                <c:formatCode>General</c:formatCode>
                <c:ptCount val="7"/>
                <c:pt idx="0">
                  <c:v>-28.4835287093</c:v>
                </c:pt>
                <c:pt idx="1">
                  <c:v>14.1289221856</c:v>
                </c:pt>
                <c:pt idx="2">
                  <c:v>22.744345299900001</c:v>
                </c:pt>
                <c:pt idx="3">
                  <c:v>14.738924892</c:v>
                </c:pt>
                <c:pt idx="4">
                  <c:v>-17.0485942786</c:v>
                </c:pt>
                <c:pt idx="5">
                  <c:v>-34.863812407099999</c:v>
                </c:pt>
                <c:pt idx="6">
                  <c:v>-4.7062229274999998</c:v>
                </c:pt>
              </c:numCache>
            </c:numRef>
          </c:xVal>
          <c:yVal>
            <c:numRef>
              <c:f>Sheet3!$K$771:$K$777</c:f>
              <c:numCache>
                <c:formatCode>General</c:formatCode>
                <c:ptCount val="7"/>
                <c:pt idx="0">
                  <c:v>67.240104677999994</c:v>
                </c:pt>
                <c:pt idx="1">
                  <c:v>45.114122808899999</c:v>
                </c:pt>
                <c:pt idx="2">
                  <c:v>77.838091337899996</c:v>
                </c:pt>
                <c:pt idx="3">
                  <c:v>46.251791422300002</c:v>
                </c:pt>
                <c:pt idx="4">
                  <c:v>65.990562062099997</c:v>
                </c:pt>
                <c:pt idx="5">
                  <c:v>78.7354280749</c:v>
                </c:pt>
                <c:pt idx="6">
                  <c:v>58.208613416299997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Sheet3!$J$778:$J$786</c:f>
              <c:numCache>
                <c:formatCode>General</c:formatCode>
                <c:ptCount val="9"/>
                <c:pt idx="0">
                  <c:v>11.848888566699999</c:v>
                </c:pt>
                <c:pt idx="1">
                  <c:v>-28.486533414099998</c:v>
                </c:pt>
                <c:pt idx="2">
                  <c:v>-39.934866581000001</c:v>
                </c:pt>
                <c:pt idx="3">
                  <c:v>11.5453581924</c:v>
                </c:pt>
                <c:pt idx="4">
                  <c:v>-25.0079590932</c:v>
                </c:pt>
                <c:pt idx="5">
                  <c:v>16.3818137333</c:v>
                </c:pt>
                <c:pt idx="6">
                  <c:v>13.8906714325</c:v>
                </c:pt>
                <c:pt idx="7">
                  <c:v>-26.935606387899998</c:v>
                </c:pt>
                <c:pt idx="8">
                  <c:v>38.166711971200002</c:v>
                </c:pt>
              </c:numCache>
            </c:numRef>
          </c:xVal>
          <c:yVal>
            <c:numRef>
              <c:f>Sheet3!$K$778:$K$786</c:f>
              <c:numCache>
                <c:formatCode>General</c:formatCode>
                <c:ptCount val="9"/>
                <c:pt idx="0">
                  <c:v>20.989180279599999</c:v>
                </c:pt>
                <c:pt idx="1">
                  <c:v>19.533496277200001</c:v>
                </c:pt>
                <c:pt idx="2">
                  <c:v>13.82436439</c:v>
                </c:pt>
                <c:pt idx="3">
                  <c:v>59.6143892073</c:v>
                </c:pt>
                <c:pt idx="4">
                  <c:v>23.130203293099999</c:v>
                </c:pt>
                <c:pt idx="5">
                  <c:v>66.344990807200006</c:v>
                </c:pt>
                <c:pt idx="6">
                  <c:v>62.790154546700002</c:v>
                </c:pt>
                <c:pt idx="7">
                  <c:v>16.5111289518</c:v>
                </c:pt>
                <c:pt idx="8">
                  <c:v>37.692222762500002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Sheet3!$J$787:$J$797</c:f>
              <c:numCache>
                <c:formatCode>General</c:formatCode>
                <c:ptCount val="11"/>
                <c:pt idx="0">
                  <c:v>53.369998815599999</c:v>
                </c:pt>
                <c:pt idx="1">
                  <c:v>-50.970628825399999</c:v>
                </c:pt>
                <c:pt idx="2">
                  <c:v>34.332096733299998</c:v>
                </c:pt>
                <c:pt idx="3">
                  <c:v>8.4783685913000006</c:v>
                </c:pt>
                <c:pt idx="4">
                  <c:v>-17.7760814578</c:v>
                </c:pt>
                <c:pt idx="5">
                  <c:v>-33.256379351699998</c:v>
                </c:pt>
                <c:pt idx="6">
                  <c:v>-3.9154777831000001</c:v>
                </c:pt>
                <c:pt idx="7">
                  <c:v>-35.797708653900003</c:v>
                </c:pt>
                <c:pt idx="8">
                  <c:v>-39.723900903800001</c:v>
                </c:pt>
                <c:pt idx="9">
                  <c:v>9.8379291592999998</c:v>
                </c:pt>
                <c:pt idx="10">
                  <c:v>-8.5738381627999996</c:v>
                </c:pt>
              </c:numCache>
            </c:numRef>
          </c:xVal>
          <c:yVal>
            <c:numRef>
              <c:f>Sheet3!$K$787:$K$797</c:f>
              <c:numCache>
                <c:formatCode>General</c:formatCode>
                <c:ptCount val="11"/>
                <c:pt idx="0">
                  <c:v>124.774816539</c:v>
                </c:pt>
                <c:pt idx="1">
                  <c:v>16.8295273958</c:v>
                </c:pt>
                <c:pt idx="2">
                  <c:v>41.807155335300003</c:v>
                </c:pt>
                <c:pt idx="3">
                  <c:v>-9.9876895309999991</c:v>
                </c:pt>
                <c:pt idx="4">
                  <c:v>53.947530570300003</c:v>
                </c:pt>
                <c:pt idx="5">
                  <c:v>42.597473498299998</c:v>
                </c:pt>
                <c:pt idx="6">
                  <c:v>7.4312730345000002</c:v>
                </c:pt>
                <c:pt idx="7">
                  <c:v>43.385718107800002</c:v>
                </c:pt>
                <c:pt idx="8">
                  <c:v>19.745120655699999</c:v>
                </c:pt>
                <c:pt idx="9">
                  <c:v>92.109472090099999</c:v>
                </c:pt>
                <c:pt idx="10">
                  <c:v>59.4517494312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Sheet3!$J$798:$J$808</c:f>
              <c:numCache>
                <c:formatCode>General</c:formatCode>
                <c:ptCount val="11"/>
                <c:pt idx="0">
                  <c:v>5.4855912420999999</c:v>
                </c:pt>
                <c:pt idx="1">
                  <c:v>10.7477243828</c:v>
                </c:pt>
                <c:pt idx="2">
                  <c:v>-8.9988675024999996</c:v>
                </c:pt>
                <c:pt idx="3">
                  <c:v>-10.8791818924</c:v>
                </c:pt>
                <c:pt idx="4">
                  <c:v>-20.9114961756</c:v>
                </c:pt>
                <c:pt idx="5">
                  <c:v>-26.0666748871</c:v>
                </c:pt>
                <c:pt idx="6">
                  <c:v>-8.2573819500000006E-2</c:v>
                </c:pt>
                <c:pt idx="7">
                  <c:v>-56.353141012499997</c:v>
                </c:pt>
                <c:pt idx="8">
                  <c:v>-74.803493642199996</c:v>
                </c:pt>
                <c:pt idx="9">
                  <c:v>-17.668574324400002</c:v>
                </c:pt>
                <c:pt idx="10">
                  <c:v>51.762640786299997</c:v>
                </c:pt>
              </c:numCache>
            </c:numRef>
          </c:xVal>
          <c:yVal>
            <c:numRef>
              <c:f>Sheet3!$K$798:$K$808</c:f>
              <c:numCache>
                <c:formatCode>General</c:formatCode>
                <c:ptCount val="11"/>
                <c:pt idx="0">
                  <c:v>1.0474384436999999</c:v>
                </c:pt>
                <c:pt idx="1">
                  <c:v>50.072548613400002</c:v>
                </c:pt>
                <c:pt idx="2">
                  <c:v>32.262673206300001</c:v>
                </c:pt>
                <c:pt idx="3">
                  <c:v>14.1577067655</c:v>
                </c:pt>
                <c:pt idx="4">
                  <c:v>35.707999008199998</c:v>
                </c:pt>
                <c:pt idx="5">
                  <c:v>11.637555024299999</c:v>
                </c:pt>
                <c:pt idx="6">
                  <c:v>1.2374611706</c:v>
                </c:pt>
                <c:pt idx="7">
                  <c:v>23.1708191108</c:v>
                </c:pt>
                <c:pt idx="8">
                  <c:v>45.573922565899998</c:v>
                </c:pt>
                <c:pt idx="9">
                  <c:v>101.47881260849999</c:v>
                </c:pt>
                <c:pt idx="10">
                  <c:v>52.304546107299998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Sheet3!$J$809:$J$816</c:f>
              <c:numCache>
                <c:formatCode>General</c:formatCode>
                <c:ptCount val="8"/>
                <c:pt idx="0">
                  <c:v>-5.9338094277</c:v>
                </c:pt>
                <c:pt idx="1">
                  <c:v>-72.735684852800006</c:v>
                </c:pt>
                <c:pt idx="2">
                  <c:v>-7.9868408346999997</c:v>
                </c:pt>
                <c:pt idx="3">
                  <c:v>35.6756092014</c:v>
                </c:pt>
                <c:pt idx="4">
                  <c:v>-31.0257759566</c:v>
                </c:pt>
                <c:pt idx="5">
                  <c:v>-24.349436010800002</c:v>
                </c:pt>
                <c:pt idx="6">
                  <c:v>71.856313571100003</c:v>
                </c:pt>
                <c:pt idx="7">
                  <c:v>3.1274233795000002</c:v>
                </c:pt>
              </c:numCache>
            </c:numRef>
          </c:xVal>
          <c:yVal>
            <c:numRef>
              <c:f>Sheet3!$K$809:$K$816</c:f>
              <c:numCache>
                <c:formatCode>General</c:formatCode>
                <c:ptCount val="8"/>
                <c:pt idx="0">
                  <c:v>8.8929889036999992</c:v>
                </c:pt>
                <c:pt idx="1">
                  <c:v>45.975728523900003</c:v>
                </c:pt>
                <c:pt idx="2">
                  <c:v>47.7487714795</c:v>
                </c:pt>
                <c:pt idx="3">
                  <c:v>49.754801549100002</c:v>
                </c:pt>
                <c:pt idx="4">
                  <c:v>31.145105616399999</c:v>
                </c:pt>
                <c:pt idx="5">
                  <c:v>79.886117974300006</c:v>
                </c:pt>
                <c:pt idx="6">
                  <c:v>70.326423774399998</c:v>
                </c:pt>
                <c:pt idx="7">
                  <c:v>72.8234242061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Sheet3!$J$817:$J$825</c:f>
              <c:numCache>
                <c:formatCode>General</c:formatCode>
                <c:ptCount val="9"/>
                <c:pt idx="0">
                  <c:v>-38.683514721000002</c:v>
                </c:pt>
                <c:pt idx="1">
                  <c:v>-39.5637422215</c:v>
                </c:pt>
                <c:pt idx="2">
                  <c:v>-0.16271547459999999</c:v>
                </c:pt>
                <c:pt idx="3">
                  <c:v>-23.546025244399999</c:v>
                </c:pt>
                <c:pt idx="4">
                  <c:v>2.30672603E-2</c:v>
                </c:pt>
                <c:pt idx="5">
                  <c:v>12.2691130974</c:v>
                </c:pt>
                <c:pt idx="6">
                  <c:v>-32.0370177629</c:v>
                </c:pt>
                <c:pt idx="7">
                  <c:v>23.015028533300001</c:v>
                </c:pt>
                <c:pt idx="8">
                  <c:v>41.821853318599999</c:v>
                </c:pt>
              </c:numCache>
            </c:numRef>
          </c:xVal>
          <c:yVal>
            <c:numRef>
              <c:f>Sheet3!$K$817:$K$825</c:f>
              <c:numCache>
                <c:formatCode>General</c:formatCode>
                <c:ptCount val="9"/>
                <c:pt idx="0">
                  <c:v>32.480949394600003</c:v>
                </c:pt>
                <c:pt idx="1">
                  <c:v>-3.8833429362</c:v>
                </c:pt>
                <c:pt idx="2">
                  <c:v>23.169344062899999</c:v>
                </c:pt>
                <c:pt idx="3">
                  <c:v>24.179775268499998</c:v>
                </c:pt>
                <c:pt idx="4">
                  <c:v>72.118739987500007</c:v>
                </c:pt>
                <c:pt idx="5">
                  <c:v>53.717224021</c:v>
                </c:pt>
                <c:pt idx="6">
                  <c:v>-7.5402518767000002</c:v>
                </c:pt>
                <c:pt idx="7">
                  <c:v>44.1977540213</c:v>
                </c:pt>
                <c:pt idx="8">
                  <c:v>73.616052542700004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Sheet3!$J$826:$J$834</c:f>
              <c:numCache>
                <c:formatCode>General</c:formatCode>
                <c:ptCount val="9"/>
                <c:pt idx="0">
                  <c:v>-29.923346798699999</c:v>
                </c:pt>
                <c:pt idx="1">
                  <c:v>29.516685839899999</c:v>
                </c:pt>
                <c:pt idx="2">
                  <c:v>-1.0186808112000001</c:v>
                </c:pt>
                <c:pt idx="3">
                  <c:v>12.8383742855</c:v>
                </c:pt>
                <c:pt idx="4">
                  <c:v>-19.276293433599999</c:v>
                </c:pt>
                <c:pt idx="5">
                  <c:v>61.214321720199997</c:v>
                </c:pt>
                <c:pt idx="6">
                  <c:v>0.54702729670000005</c:v>
                </c:pt>
                <c:pt idx="7">
                  <c:v>19.646900209199998</c:v>
                </c:pt>
                <c:pt idx="8">
                  <c:v>-38.8815900094</c:v>
                </c:pt>
              </c:numCache>
            </c:numRef>
          </c:xVal>
          <c:yVal>
            <c:numRef>
              <c:f>Sheet3!$K$826:$K$834</c:f>
              <c:numCache>
                <c:formatCode>General</c:formatCode>
                <c:ptCount val="9"/>
                <c:pt idx="0">
                  <c:v>-12.1611618809</c:v>
                </c:pt>
                <c:pt idx="1">
                  <c:v>37.979889894099998</c:v>
                </c:pt>
                <c:pt idx="2">
                  <c:v>26.9397668141</c:v>
                </c:pt>
                <c:pt idx="3">
                  <c:v>58.648301582499997</c:v>
                </c:pt>
                <c:pt idx="4">
                  <c:v>53.1469167869</c:v>
                </c:pt>
                <c:pt idx="5">
                  <c:v>30.8131746814</c:v>
                </c:pt>
                <c:pt idx="6">
                  <c:v>7.5940526534000004</c:v>
                </c:pt>
                <c:pt idx="7">
                  <c:v>10.7130586654</c:v>
                </c:pt>
                <c:pt idx="8">
                  <c:v>130.91342381090001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15936"/>
        <c:axId val="227422592"/>
      </c:scatterChart>
      <c:valAx>
        <c:axId val="22741593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422592"/>
        <c:crosses val="autoZero"/>
        <c:crossBetween val="midCat"/>
      </c:valAx>
      <c:valAx>
        <c:axId val="22742259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415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марок на зіниці ока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R, мкм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Sheet3!$D$3:$D$66</c:f>
              <c:numCache>
                <c:formatCode>General</c:formatCode>
                <c:ptCount val="64"/>
                <c:pt idx="0">
                  <c:v>0</c:v>
                </c:pt>
                <c:pt idx="1">
                  <c:v>45.000000000000007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 formatCode="0.0">
                  <c:v>0</c:v>
                </c:pt>
                <c:pt idx="9" formatCode="0.0">
                  <c:v>27.692307692307278</c:v>
                </c:pt>
                <c:pt idx="10" formatCode="0.0">
                  <c:v>55.384615384614278</c:v>
                </c:pt>
                <c:pt idx="11" formatCode="0.0">
                  <c:v>83.076923076921915</c:v>
                </c:pt>
                <c:pt idx="12" formatCode="0.0">
                  <c:v>110.76923076923178</c:v>
                </c:pt>
                <c:pt idx="13" formatCode="0.0">
                  <c:v>138.46153846153993</c:v>
                </c:pt>
                <c:pt idx="14" formatCode="0.0">
                  <c:v>166.15384615384397</c:v>
                </c:pt>
                <c:pt idx="15" formatCode="0.0">
                  <c:v>193.84615384615603</c:v>
                </c:pt>
                <c:pt idx="16" formatCode="0.0">
                  <c:v>221.53846153846007</c:v>
                </c:pt>
                <c:pt idx="17" formatCode="0.0">
                  <c:v>249.2307692307682</c:v>
                </c:pt>
                <c:pt idx="18" formatCode="0.0">
                  <c:v>276.9230769230781</c:v>
                </c:pt>
                <c:pt idx="19" formatCode="0.0">
                  <c:v>304.61538461538572</c:v>
                </c:pt>
                <c:pt idx="20" formatCode="0.0">
                  <c:v>332.30769230769272</c:v>
                </c:pt>
                <c:pt idx="21" formatCode="0.0">
                  <c:v>0</c:v>
                </c:pt>
                <c:pt idx="22" formatCode="0.0">
                  <c:v>18.947368421052133</c:v>
                </c:pt>
                <c:pt idx="23" formatCode="0.0">
                  <c:v>37.894736842105388</c:v>
                </c:pt>
                <c:pt idx="24" formatCode="0.0">
                  <c:v>56.842105263157364</c:v>
                </c:pt>
                <c:pt idx="25" formatCode="0.0">
                  <c:v>75.789473684209526</c:v>
                </c:pt>
                <c:pt idx="26" formatCode="0.0">
                  <c:v>94.73684210526207</c:v>
                </c:pt>
                <c:pt idx="27" formatCode="0.0">
                  <c:v>113.68421052631571</c:v>
                </c:pt>
                <c:pt idx="28" formatCode="0.0">
                  <c:v>132.63157894736921</c:v>
                </c:pt>
                <c:pt idx="29" formatCode="0.0">
                  <c:v>151.57894736842024</c:v>
                </c:pt>
                <c:pt idx="30" formatCode="0.0">
                  <c:v>170.52631578947316</c:v>
                </c:pt>
                <c:pt idx="31" formatCode="0.0">
                  <c:v>189.47368421052684</c:v>
                </c:pt>
                <c:pt idx="32" formatCode="0.0">
                  <c:v>208.42105263157976</c:v>
                </c:pt>
                <c:pt idx="33" formatCode="0.0">
                  <c:v>227.36842105263079</c:v>
                </c:pt>
                <c:pt idx="34" formatCode="0.0">
                  <c:v>246.3157894736843</c:v>
                </c:pt>
                <c:pt idx="35" formatCode="0.0">
                  <c:v>265.2631578947379</c:v>
                </c:pt>
                <c:pt idx="36" formatCode="0.0">
                  <c:v>284.2105263157905</c:v>
                </c:pt>
                <c:pt idx="37" formatCode="0.0">
                  <c:v>303.15789473684265</c:v>
                </c:pt>
                <c:pt idx="38" formatCode="0.0">
                  <c:v>322.10526315789463</c:v>
                </c:pt>
                <c:pt idx="39" formatCode="0.0">
                  <c:v>341.05263157894785</c:v>
                </c:pt>
                <c:pt idx="40" formatCode="0.0">
                  <c:v>0</c:v>
                </c:pt>
                <c:pt idx="41" formatCode="0.0">
                  <c:v>14.999999999999785</c:v>
                </c:pt>
                <c:pt idx="42" formatCode="0.0">
                  <c:v>29.999999999999964</c:v>
                </c:pt>
                <c:pt idx="43" formatCode="0.0">
                  <c:v>45</c:v>
                </c:pt>
                <c:pt idx="44" formatCode="0.0">
                  <c:v>60.000000000000036</c:v>
                </c:pt>
                <c:pt idx="45" formatCode="0.0">
                  <c:v>75.000000000000227</c:v>
                </c:pt>
                <c:pt idx="46" formatCode="0.0">
                  <c:v>90</c:v>
                </c:pt>
                <c:pt idx="47" formatCode="0.0">
                  <c:v>104.99999999999977</c:v>
                </c:pt>
                <c:pt idx="48" formatCode="0.0">
                  <c:v>119.99999999999997</c:v>
                </c:pt>
                <c:pt idx="49" formatCode="0.0">
                  <c:v>135</c:v>
                </c:pt>
                <c:pt idx="50" formatCode="0.0">
                  <c:v>150.00000000000003</c:v>
                </c:pt>
                <c:pt idx="51" formatCode="0.0">
                  <c:v>165.00000000000023</c:v>
                </c:pt>
                <c:pt idx="52" formatCode="0.0">
                  <c:v>180</c:v>
                </c:pt>
                <c:pt idx="53" formatCode="0.0">
                  <c:v>194.99999999999977</c:v>
                </c:pt>
                <c:pt idx="54" formatCode="0.0">
                  <c:v>209.99999999999997</c:v>
                </c:pt>
                <c:pt idx="55" formatCode="0.0">
                  <c:v>225</c:v>
                </c:pt>
                <c:pt idx="56" formatCode="0.0">
                  <c:v>240.00000000000003</c:v>
                </c:pt>
                <c:pt idx="57" formatCode="0.0">
                  <c:v>255.00000000000023</c:v>
                </c:pt>
                <c:pt idx="58" formatCode="0.0">
                  <c:v>270</c:v>
                </c:pt>
                <c:pt idx="59" formatCode="0.0">
                  <c:v>284.99999999999977</c:v>
                </c:pt>
                <c:pt idx="60" formatCode="0.0">
                  <c:v>299.99999999999994</c:v>
                </c:pt>
                <c:pt idx="61" formatCode="0.0">
                  <c:v>315</c:v>
                </c:pt>
                <c:pt idx="62" formatCode="0.0">
                  <c:v>330.00000000000006</c:v>
                </c:pt>
                <c:pt idx="63" formatCode="0.0">
                  <c:v>345.00000000000023</c:v>
                </c:pt>
              </c:numCache>
            </c:numRef>
          </c:xVal>
          <c:yVal>
            <c:numRef>
              <c:f>Sheet3!$G$3:$G$66</c:f>
              <c:numCache>
                <c:formatCode>General</c:formatCode>
                <c:ptCount val="64"/>
                <c:pt idx="0">
                  <c:v>833.33333333329995</c:v>
                </c:pt>
                <c:pt idx="1">
                  <c:v>833.33333333334792</c:v>
                </c:pt>
                <c:pt idx="2">
                  <c:v>833.33333333329995</c:v>
                </c:pt>
                <c:pt idx="3">
                  <c:v>833.33333333334792</c:v>
                </c:pt>
                <c:pt idx="4">
                  <c:v>833.33333333329995</c:v>
                </c:pt>
                <c:pt idx="5">
                  <c:v>833.33333333334792</c:v>
                </c:pt>
                <c:pt idx="6">
                  <c:v>833.33333333329995</c:v>
                </c:pt>
                <c:pt idx="7">
                  <c:v>833.33333333334792</c:v>
                </c:pt>
                <c:pt idx="8">
                  <c:v>1388.8888888889001</c:v>
                </c:pt>
                <c:pt idx="9">
                  <c:v>1388.8888888889305</c:v>
                </c:pt>
                <c:pt idx="10">
                  <c:v>1388.8888888888798</c:v>
                </c:pt>
                <c:pt idx="11">
                  <c:v>1388.8888888889062</c:v>
                </c:pt>
                <c:pt idx="12">
                  <c:v>1388.8888888888882</c:v>
                </c:pt>
                <c:pt idx="13">
                  <c:v>1388.8888888889221</c:v>
                </c:pt>
                <c:pt idx="14">
                  <c:v>1388.8888888888732</c:v>
                </c:pt>
                <c:pt idx="15">
                  <c:v>1388.8888888888732</c:v>
                </c:pt>
                <c:pt idx="16">
                  <c:v>1388.8888888889221</c:v>
                </c:pt>
                <c:pt idx="17">
                  <c:v>1388.8888888888882</c:v>
                </c:pt>
                <c:pt idx="18">
                  <c:v>1388.8888888889062</c:v>
                </c:pt>
                <c:pt idx="19">
                  <c:v>1388.8888888888798</c:v>
                </c:pt>
                <c:pt idx="20">
                  <c:v>1388.8888888889305</c:v>
                </c:pt>
                <c:pt idx="21">
                  <c:v>1944.4444444444</c:v>
                </c:pt>
                <c:pt idx="22">
                  <c:v>1944.444444444473</c:v>
                </c:pt>
                <c:pt idx="23">
                  <c:v>1944.4444444444775</c:v>
                </c:pt>
                <c:pt idx="24">
                  <c:v>1944.4444444444632</c:v>
                </c:pt>
                <c:pt idx="25">
                  <c:v>1944.4444444444548</c:v>
                </c:pt>
                <c:pt idx="26">
                  <c:v>1944.4444444444389</c:v>
                </c:pt>
                <c:pt idx="27">
                  <c:v>1944.4444444444059</c:v>
                </c:pt>
                <c:pt idx="28">
                  <c:v>1944.4444444444532</c:v>
                </c:pt>
                <c:pt idx="29">
                  <c:v>1944.4444444444898</c:v>
                </c:pt>
                <c:pt idx="30">
                  <c:v>1944.4444444444428</c:v>
                </c:pt>
                <c:pt idx="31">
                  <c:v>1944.4444444444428</c:v>
                </c:pt>
                <c:pt idx="32">
                  <c:v>1944.4444444444898</c:v>
                </c:pt>
                <c:pt idx="33">
                  <c:v>1944.4444444444532</c:v>
                </c:pt>
                <c:pt idx="34">
                  <c:v>1944.4444444444059</c:v>
                </c:pt>
                <c:pt idx="35">
                  <c:v>1944.4444444444389</c:v>
                </c:pt>
                <c:pt idx="36">
                  <c:v>1944.4444444444548</c:v>
                </c:pt>
                <c:pt idx="37">
                  <c:v>1944.4444444444632</c:v>
                </c:pt>
                <c:pt idx="38">
                  <c:v>1944.4444444444775</c:v>
                </c:pt>
                <c:pt idx="39">
                  <c:v>1944.444444444473</c:v>
                </c:pt>
                <c:pt idx="40">
                  <c:v>2500</c:v>
                </c:pt>
                <c:pt idx="41">
                  <c:v>2500.0000000000277</c:v>
                </c:pt>
                <c:pt idx="42">
                  <c:v>2500</c:v>
                </c:pt>
                <c:pt idx="43">
                  <c:v>2500.0000000000441</c:v>
                </c:pt>
                <c:pt idx="44">
                  <c:v>2500</c:v>
                </c:pt>
                <c:pt idx="45">
                  <c:v>2500.0000000000277</c:v>
                </c:pt>
                <c:pt idx="46">
                  <c:v>2500</c:v>
                </c:pt>
                <c:pt idx="47">
                  <c:v>2500.0000000000277</c:v>
                </c:pt>
                <c:pt idx="48">
                  <c:v>2500</c:v>
                </c:pt>
                <c:pt idx="49">
                  <c:v>2500.0000000000441</c:v>
                </c:pt>
                <c:pt idx="50">
                  <c:v>2500</c:v>
                </c:pt>
                <c:pt idx="51">
                  <c:v>2500.0000000000277</c:v>
                </c:pt>
                <c:pt idx="52">
                  <c:v>2500</c:v>
                </c:pt>
                <c:pt idx="53">
                  <c:v>2500.0000000000277</c:v>
                </c:pt>
                <c:pt idx="54">
                  <c:v>2500</c:v>
                </c:pt>
                <c:pt idx="55">
                  <c:v>2500.0000000000441</c:v>
                </c:pt>
                <c:pt idx="56">
                  <c:v>2500</c:v>
                </c:pt>
                <c:pt idx="57">
                  <c:v>2500.0000000000277</c:v>
                </c:pt>
                <c:pt idx="58">
                  <c:v>2500</c:v>
                </c:pt>
                <c:pt idx="59">
                  <c:v>2500.0000000000277</c:v>
                </c:pt>
                <c:pt idx="60">
                  <c:v>2500</c:v>
                </c:pt>
                <c:pt idx="61">
                  <c:v>2500.0000000000441</c:v>
                </c:pt>
                <c:pt idx="62">
                  <c:v>2500</c:v>
                </c:pt>
                <c:pt idx="63">
                  <c:v>2500.0000000000277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0704"/>
        <c:axId val="207482880"/>
      </c:scatterChart>
      <c:valAx>
        <c:axId val="207480704"/>
        <c:scaling>
          <c:orientation val="minMax"/>
          <c:max val="360"/>
        </c:scaling>
        <c:delete val="0"/>
        <c:axPos val="b"/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/>
                  </a:rPr>
                  <a:t>j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град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482880"/>
        <c:crosses val="autoZero"/>
        <c:crossBetween val="midCat"/>
        <c:majorUnit val="45"/>
        <c:minorUnit val="15"/>
      </c:valAx>
      <c:valAx>
        <c:axId val="20748288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/>
                  </a:rPr>
                  <a:t>r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</a:t>
                </a:r>
                <a:r>
                  <a:rPr lang="ru-RU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мкм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480704"/>
        <c:crosses val="autoZero"/>
        <c:crossBetween val="midCat"/>
        <c:minorUnit val="25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Sheet3!$J$835:$J$841</c:f>
              <c:numCache>
                <c:formatCode>General</c:formatCode>
                <c:ptCount val="7"/>
                <c:pt idx="0">
                  <c:v>-36.242074534499999</c:v>
                </c:pt>
                <c:pt idx="1">
                  <c:v>-27.680442234800001</c:v>
                </c:pt>
                <c:pt idx="2">
                  <c:v>-30.9327840238</c:v>
                </c:pt>
                <c:pt idx="3">
                  <c:v>-14.8829653192</c:v>
                </c:pt>
                <c:pt idx="4">
                  <c:v>-64.339307042800002</c:v>
                </c:pt>
                <c:pt idx="5">
                  <c:v>-45.0952188491</c:v>
                </c:pt>
                <c:pt idx="6">
                  <c:v>-25.213908903499998</c:v>
                </c:pt>
              </c:numCache>
            </c:numRef>
          </c:xVal>
          <c:yVal>
            <c:numRef>
              <c:f>Sheet3!$K$835:$K$841</c:f>
              <c:numCache>
                <c:formatCode>General</c:formatCode>
                <c:ptCount val="7"/>
                <c:pt idx="0">
                  <c:v>71.315736913799995</c:v>
                </c:pt>
                <c:pt idx="1">
                  <c:v>65.043484878900003</c:v>
                </c:pt>
                <c:pt idx="2">
                  <c:v>86.910518455299993</c:v>
                </c:pt>
                <c:pt idx="3">
                  <c:v>69.147691566099994</c:v>
                </c:pt>
                <c:pt idx="4">
                  <c:v>70.059702641000001</c:v>
                </c:pt>
                <c:pt idx="5">
                  <c:v>79.778057475799997</c:v>
                </c:pt>
                <c:pt idx="6">
                  <c:v>85.808987101900001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Sheet3!$J$842:$J$850</c:f>
              <c:numCache>
                <c:formatCode>General</c:formatCode>
                <c:ptCount val="9"/>
                <c:pt idx="0">
                  <c:v>-19.6599042677</c:v>
                </c:pt>
                <c:pt idx="1">
                  <c:v>-39.732893623700001</c:v>
                </c:pt>
                <c:pt idx="2">
                  <c:v>-49.281328691500001</c:v>
                </c:pt>
                <c:pt idx="3">
                  <c:v>-29.735419194599999</c:v>
                </c:pt>
                <c:pt idx="4">
                  <c:v>-38.988650040800003</c:v>
                </c:pt>
                <c:pt idx="5">
                  <c:v>-18.678757715900002</c:v>
                </c:pt>
                <c:pt idx="6">
                  <c:v>45.8725114354</c:v>
                </c:pt>
                <c:pt idx="7">
                  <c:v>-39.6990077699</c:v>
                </c:pt>
                <c:pt idx="8">
                  <c:v>43.557757257900001</c:v>
                </c:pt>
              </c:numCache>
            </c:numRef>
          </c:xVal>
          <c:yVal>
            <c:numRef>
              <c:f>Sheet3!$K$842:$K$850</c:f>
              <c:numCache>
                <c:formatCode>General</c:formatCode>
                <c:ptCount val="9"/>
                <c:pt idx="0">
                  <c:v>54.9057826867</c:v>
                </c:pt>
                <c:pt idx="1">
                  <c:v>51.748285694000003</c:v>
                </c:pt>
                <c:pt idx="2">
                  <c:v>60.412496408599999</c:v>
                </c:pt>
                <c:pt idx="3">
                  <c:v>20.061509293299999</c:v>
                </c:pt>
                <c:pt idx="4">
                  <c:v>78.295084909699995</c:v>
                </c:pt>
                <c:pt idx="5">
                  <c:v>85.371111432099994</c:v>
                </c:pt>
                <c:pt idx="6">
                  <c:v>77.072043061200006</c:v>
                </c:pt>
                <c:pt idx="7">
                  <c:v>65.607111922300007</c:v>
                </c:pt>
                <c:pt idx="8">
                  <c:v>69.414399517299998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Sheet3!$J$851:$J$861</c:f>
              <c:numCache>
                <c:formatCode>General</c:formatCode>
                <c:ptCount val="11"/>
                <c:pt idx="0">
                  <c:v>-13.5709783614</c:v>
                </c:pt>
                <c:pt idx="1">
                  <c:v>-44.260910617999997</c:v>
                </c:pt>
                <c:pt idx="2">
                  <c:v>-13.462398054099999</c:v>
                </c:pt>
                <c:pt idx="3">
                  <c:v>-50.402336424399998</c:v>
                </c:pt>
                <c:pt idx="4">
                  <c:v>-22.888322183300001</c:v>
                </c:pt>
                <c:pt idx="5">
                  <c:v>-11.9172317385</c:v>
                </c:pt>
                <c:pt idx="6">
                  <c:v>-11.959154274099999</c:v>
                </c:pt>
                <c:pt idx="7">
                  <c:v>-66.621344027099994</c:v>
                </c:pt>
                <c:pt idx="8">
                  <c:v>-26.726281828600001</c:v>
                </c:pt>
                <c:pt idx="9">
                  <c:v>-17.474507551199999</c:v>
                </c:pt>
                <c:pt idx="10">
                  <c:v>-14.776291087400001</c:v>
                </c:pt>
              </c:numCache>
            </c:numRef>
          </c:xVal>
          <c:yVal>
            <c:numRef>
              <c:f>Sheet3!$K$851:$K$861</c:f>
              <c:numCache>
                <c:formatCode>General</c:formatCode>
                <c:ptCount val="11"/>
                <c:pt idx="0">
                  <c:v>64.213189103000005</c:v>
                </c:pt>
                <c:pt idx="1">
                  <c:v>52.6954070771</c:v>
                </c:pt>
                <c:pt idx="2">
                  <c:v>76.424828856100007</c:v>
                </c:pt>
                <c:pt idx="3">
                  <c:v>23.180011072700001</c:v>
                </c:pt>
                <c:pt idx="4">
                  <c:v>59.600366294899999</c:v>
                </c:pt>
                <c:pt idx="5">
                  <c:v>62.373920072300002</c:v>
                </c:pt>
                <c:pt idx="6">
                  <c:v>46.154633589900001</c:v>
                </c:pt>
                <c:pt idx="7">
                  <c:v>57.2146838512</c:v>
                </c:pt>
                <c:pt idx="8">
                  <c:v>74.8749287391</c:v>
                </c:pt>
                <c:pt idx="9">
                  <c:v>104.50535164679999</c:v>
                </c:pt>
                <c:pt idx="10">
                  <c:v>66.283973107899996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Sheet3!$J$862:$J$872</c:f>
              <c:numCache>
                <c:formatCode>General</c:formatCode>
                <c:ptCount val="11"/>
                <c:pt idx="0">
                  <c:v>-40.887093329800003</c:v>
                </c:pt>
                <c:pt idx="1">
                  <c:v>-27.834956655399999</c:v>
                </c:pt>
                <c:pt idx="2">
                  <c:v>-30.766265219899999</c:v>
                </c:pt>
                <c:pt idx="3">
                  <c:v>-41.128377461900001</c:v>
                </c:pt>
                <c:pt idx="4">
                  <c:v>-38.042969722199999</c:v>
                </c:pt>
                <c:pt idx="5">
                  <c:v>-18.2450303627</c:v>
                </c:pt>
                <c:pt idx="6">
                  <c:v>45.898150302600001</c:v>
                </c:pt>
                <c:pt idx="7">
                  <c:v>-44.2951918284</c:v>
                </c:pt>
                <c:pt idx="8">
                  <c:v>-55.001578800600001</c:v>
                </c:pt>
                <c:pt idx="9">
                  <c:v>-20.250190967399998</c:v>
                </c:pt>
                <c:pt idx="10">
                  <c:v>23.499672434699999</c:v>
                </c:pt>
              </c:numCache>
            </c:numRef>
          </c:xVal>
          <c:yVal>
            <c:numRef>
              <c:f>Sheet3!$K$862:$K$872</c:f>
              <c:numCache>
                <c:formatCode>General</c:formatCode>
                <c:ptCount val="11"/>
                <c:pt idx="0">
                  <c:v>51.0358912616</c:v>
                </c:pt>
                <c:pt idx="1">
                  <c:v>74.663159894200007</c:v>
                </c:pt>
                <c:pt idx="2">
                  <c:v>56.877843262500001</c:v>
                </c:pt>
                <c:pt idx="3">
                  <c:v>56.907880214899997</c:v>
                </c:pt>
                <c:pt idx="4">
                  <c:v>84.348814717600007</c:v>
                </c:pt>
                <c:pt idx="5">
                  <c:v>54.478793829600001</c:v>
                </c:pt>
                <c:pt idx="6">
                  <c:v>59.864045148199999</c:v>
                </c:pt>
                <c:pt idx="7">
                  <c:v>41.141460343200002</c:v>
                </c:pt>
                <c:pt idx="8">
                  <c:v>74.595149303100001</c:v>
                </c:pt>
                <c:pt idx="9">
                  <c:v>105.21954519640001</c:v>
                </c:pt>
                <c:pt idx="10">
                  <c:v>56.009303476500001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Sheet3!$J$873:$J$880</c:f>
              <c:numCache>
                <c:formatCode>General</c:formatCode>
                <c:ptCount val="8"/>
                <c:pt idx="0">
                  <c:v>-14.6746901073</c:v>
                </c:pt>
                <c:pt idx="1">
                  <c:v>-36.463508254300002</c:v>
                </c:pt>
                <c:pt idx="2">
                  <c:v>-42.984897246599999</c:v>
                </c:pt>
                <c:pt idx="3">
                  <c:v>-3.7635192447999999</c:v>
                </c:pt>
                <c:pt idx="4">
                  <c:v>-78.230161086099997</c:v>
                </c:pt>
                <c:pt idx="5">
                  <c:v>-13.561064847400001</c:v>
                </c:pt>
                <c:pt idx="6">
                  <c:v>69.808929785100005</c:v>
                </c:pt>
                <c:pt idx="7">
                  <c:v>-42.567989757799999</c:v>
                </c:pt>
              </c:numCache>
            </c:numRef>
          </c:xVal>
          <c:yVal>
            <c:numRef>
              <c:f>Sheet3!$K$873:$K$880</c:f>
              <c:numCache>
                <c:formatCode>General</c:formatCode>
                <c:ptCount val="8"/>
                <c:pt idx="0">
                  <c:v>63.489946189000001</c:v>
                </c:pt>
                <c:pt idx="1">
                  <c:v>64.837296523199996</c:v>
                </c:pt>
                <c:pt idx="2">
                  <c:v>69.028247375899994</c:v>
                </c:pt>
                <c:pt idx="3">
                  <c:v>77.442228920100007</c:v>
                </c:pt>
                <c:pt idx="4">
                  <c:v>67.634920968000003</c:v>
                </c:pt>
                <c:pt idx="5">
                  <c:v>82.268542523700006</c:v>
                </c:pt>
                <c:pt idx="6">
                  <c:v>62.252125123200003</c:v>
                </c:pt>
                <c:pt idx="7">
                  <c:v>70.869843572299999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Sheet3!$J$881:$J$889</c:f>
              <c:numCache>
                <c:formatCode>General</c:formatCode>
                <c:ptCount val="9"/>
                <c:pt idx="0">
                  <c:v>-30.2715987618</c:v>
                </c:pt>
                <c:pt idx="1">
                  <c:v>-32.428159457299998</c:v>
                </c:pt>
                <c:pt idx="2">
                  <c:v>-12.8590531192</c:v>
                </c:pt>
                <c:pt idx="3">
                  <c:v>-7.2178724088999999</c:v>
                </c:pt>
                <c:pt idx="4">
                  <c:v>-48.951375848300003</c:v>
                </c:pt>
                <c:pt idx="5">
                  <c:v>-44.704647741700001</c:v>
                </c:pt>
                <c:pt idx="6">
                  <c:v>-50.469102258699998</c:v>
                </c:pt>
                <c:pt idx="7">
                  <c:v>-28.025474091900001</c:v>
                </c:pt>
                <c:pt idx="8">
                  <c:v>17.2100223403</c:v>
                </c:pt>
              </c:numCache>
            </c:numRef>
          </c:xVal>
          <c:yVal>
            <c:numRef>
              <c:f>Sheet3!$K$881:$K$889</c:f>
              <c:numCache>
                <c:formatCode>General</c:formatCode>
                <c:ptCount val="9"/>
                <c:pt idx="0">
                  <c:v>64.325147388600001</c:v>
                </c:pt>
                <c:pt idx="1">
                  <c:v>31.1206141961</c:v>
                </c:pt>
                <c:pt idx="2">
                  <c:v>102.2238196995</c:v>
                </c:pt>
                <c:pt idx="3">
                  <c:v>64.928833544300005</c:v>
                </c:pt>
                <c:pt idx="4">
                  <c:v>56.673291857999999</c:v>
                </c:pt>
                <c:pt idx="5">
                  <c:v>95.646356453199999</c:v>
                </c:pt>
                <c:pt idx="6">
                  <c:v>38.521487068299997</c:v>
                </c:pt>
                <c:pt idx="7">
                  <c:v>77.809564155499999</c:v>
                </c:pt>
                <c:pt idx="8">
                  <c:v>68.848184108300003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Sheet3!$J$890:$J$898</c:f>
              <c:numCache>
                <c:formatCode>General</c:formatCode>
                <c:ptCount val="9"/>
                <c:pt idx="0">
                  <c:v>-46.445362815199999</c:v>
                </c:pt>
                <c:pt idx="1">
                  <c:v>-2.9203720214</c:v>
                </c:pt>
                <c:pt idx="2">
                  <c:v>-42.650588442999997</c:v>
                </c:pt>
                <c:pt idx="3">
                  <c:v>-61.542917907499998</c:v>
                </c:pt>
                <c:pt idx="4">
                  <c:v>-17.315828293900001</c:v>
                </c:pt>
                <c:pt idx="5">
                  <c:v>39.084942850899999</c:v>
                </c:pt>
                <c:pt idx="6">
                  <c:v>44.004191249400002</c:v>
                </c:pt>
                <c:pt idx="7">
                  <c:v>-37.119743090500002</c:v>
                </c:pt>
                <c:pt idx="8">
                  <c:v>-44.8799513417</c:v>
                </c:pt>
              </c:numCache>
            </c:numRef>
          </c:xVal>
          <c:yVal>
            <c:numRef>
              <c:f>Sheet3!$K$890:$K$898</c:f>
              <c:numCache>
                <c:formatCode>General</c:formatCode>
                <c:ptCount val="9"/>
                <c:pt idx="0">
                  <c:v>60.3740319423</c:v>
                </c:pt>
                <c:pt idx="1">
                  <c:v>64.817636651800001</c:v>
                </c:pt>
                <c:pt idx="2">
                  <c:v>63.613333595599997</c:v>
                </c:pt>
                <c:pt idx="3">
                  <c:v>62.005064940600001</c:v>
                </c:pt>
                <c:pt idx="4">
                  <c:v>76.920659776500003</c:v>
                </c:pt>
                <c:pt idx="5">
                  <c:v>76.724163669500001</c:v>
                </c:pt>
                <c:pt idx="6">
                  <c:v>65.803116159499993</c:v>
                </c:pt>
                <c:pt idx="7">
                  <c:v>67.078181658199995</c:v>
                </c:pt>
                <c:pt idx="8">
                  <c:v>84.460886740199996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84800"/>
        <c:axId val="227487104"/>
      </c:scatterChart>
      <c:valAx>
        <c:axId val="22748480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487104"/>
        <c:crosses val="autoZero"/>
        <c:crossBetween val="midCat"/>
      </c:valAx>
      <c:valAx>
        <c:axId val="22748710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484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Sheet3!$J$899:$J$905</c:f>
              <c:numCache>
                <c:formatCode>General</c:formatCode>
                <c:ptCount val="7"/>
                <c:pt idx="0">
                  <c:v>27.227670172900002</c:v>
                </c:pt>
                <c:pt idx="1">
                  <c:v>33.299985223599997</c:v>
                </c:pt>
                <c:pt idx="2">
                  <c:v>86.935677395100001</c:v>
                </c:pt>
                <c:pt idx="3">
                  <c:v>27.095993460700001</c:v>
                </c:pt>
                <c:pt idx="4">
                  <c:v>13.455975712300001</c:v>
                </c:pt>
                <c:pt idx="5">
                  <c:v>-127.51047724439999</c:v>
                </c:pt>
                <c:pt idx="6">
                  <c:v>74.666382681499996</c:v>
                </c:pt>
              </c:numCache>
            </c:numRef>
          </c:xVal>
          <c:yVal>
            <c:numRef>
              <c:f>Sheet3!$K$899:$K$905</c:f>
              <c:numCache>
                <c:formatCode>General</c:formatCode>
                <c:ptCount val="7"/>
                <c:pt idx="0">
                  <c:v>34.661774688199998</c:v>
                </c:pt>
                <c:pt idx="1">
                  <c:v>8.6093039397000002</c:v>
                </c:pt>
                <c:pt idx="2">
                  <c:v>31.149169806500002</c:v>
                </c:pt>
                <c:pt idx="3">
                  <c:v>27.2627505685</c:v>
                </c:pt>
                <c:pt idx="4">
                  <c:v>538.42326843449996</c:v>
                </c:pt>
                <c:pt idx="5">
                  <c:v>329.58529424149998</c:v>
                </c:pt>
                <c:pt idx="6">
                  <c:v>65.937355722800007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Sheet3!$J$906:$J$914</c:f>
              <c:numCache>
                <c:formatCode>General</c:formatCode>
                <c:ptCount val="9"/>
                <c:pt idx="0">
                  <c:v>50.7005015847</c:v>
                </c:pt>
                <c:pt idx="1">
                  <c:v>52.145632030100003</c:v>
                </c:pt>
                <c:pt idx="2">
                  <c:v>45.978826761699999</c:v>
                </c:pt>
                <c:pt idx="3">
                  <c:v>79.208718290999997</c:v>
                </c:pt>
                <c:pt idx="4">
                  <c:v>107.7526023798</c:v>
                </c:pt>
                <c:pt idx="5">
                  <c:v>70.565436120800001</c:v>
                </c:pt>
                <c:pt idx="6">
                  <c:v>128.16708666560001</c:v>
                </c:pt>
                <c:pt idx="7">
                  <c:v>42.890518512600003</c:v>
                </c:pt>
                <c:pt idx="8">
                  <c:v>102.7596450428</c:v>
                </c:pt>
              </c:numCache>
            </c:numRef>
          </c:xVal>
          <c:yVal>
            <c:numRef>
              <c:f>Sheet3!$K$906:$K$914</c:f>
              <c:numCache>
                <c:formatCode>General</c:formatCode>
                <c:ptCount val="9"/>
                <c:pt idx="0">
                  <c:v>11.8149934608</c:v>
                </c:pt>
                <c:pt idx="1">
                  <c:v>-12.268615587799999</c:v>
                </c:pt>
                <c:pt idx="2">
                  <c:v>29.910320532299998</c:v>
                </c:pt>
                <c:pt idx="3">
                  <c:v>19.312359346299999</c:v>
                </c:pt>
                <c:pt idx="4">
                  <c:v>54.232348782499997</c:v>
                </c:pt>
                <c:pt idx="5">
                  <c:v>66.161640392199999</c:v>
                </c:pt>
                <c:pt idx="6">
                  <c:v>53.482377330799999</c:v>
                </c:pt>
                <c:pt idx="7">
                  <c:v>56.020353789600001</c:v>
                </c:pt>
                <c:pt idx="8">
                  <c:v>47.175106856900001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Sheet3!$J$915:$J$925</c:f>
              <c:numCache>
                <c:formatCode>General</c:formatCode>
                <c:ptCount val="11"/>
                <c:pt idx="0">
                  <c:v>73.129525082300006</c:v>
                </c:pt>
                <c:pt idx="1">
                  <c:v>65.398994013700005</c:v>
                </c:pt>
                <c:pt idx="2">
                  <c:v>115.86419026199999</c:v>
                </c:pt>
                <c:pt idx="3">
                  <c:v>71.383899085899998</c:v>
                </c:pt>
                <c:pt idx="4">
                  <c:v>37.215204872800001</c:v>
                </c:pt>
                <c:pt idx="5">
                  <c:v>8.7697889689000004</c:v>
                </c:pt>
                <c:pt idx="6">
                  <c:v>89.312910359</c:v>
                </c:pt>
                <c:pt idx="7">
                  <c:v>86.588591227600006</c:v>
                </c:pt>
                <c:pt idx="8">
                  <c:v>60.556929758800003</c:v>
                </c:pt>
                <c:pt idx="9">
                  <c:v>122.37839490979999</c:v>
                </c:pt>
                <c:pt idx="10">
                  <c:v>52.182784982500003</c:v>
                </c:pt>
              </c:numCache>
            </c:numRef>
          </c:xVal>
          <c:yVal>
            <c:numRef>
              <c:f>Sheet3!$K$915:$K$925</c:f>
              <c:numCache>
                <c:formatCode>General</c:formatCode>
                <c:ptCount val="11"/>
                <c:pt idx="0">
                  <c:v>2.9772091312</c:v>
                </c:pt>
                <c:pt idx="1">
                  <c:v>13.274565043400001</c:v>
                </c:pt>
                <c:pt idx="2">
                  <c:v>24.7217880874</c:v>
                </c:pt>
                <c:pt idx="3">
                  <c:v>19.076142099999998</c:v>
                </c:pt>
                <c:pt idx="4">
                  <c:v>18.820221057000001</c:v>
                </c:pt>
                <c:pt idx="5">
                  <c:v>-27.7063919932</c:v>
                </c:pt>
                <c:pt idx="6">
                  <c:v>17.8152938544</c:v>
                </c:pt>
                <c:pt idx="7">
                  <c:v>58.7803856803</c:v>
                </c:pt>
                <c:pt idx="8">
                  <c:v>14.963725720599999</c:v>
                </c:pt>
                <c:pt idx="9">
                  <c:v>156.8085127873</c:v>
                </c:pt>
                <c:pt idx="10">
                  <c:v>54.488655243499998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Sheet3!$J$926:$J$936</c:f>
              <c:numCache>
                <c:formatCode>General</c:formatCode>
                <c:ptCount val="11"/>
                <c:pt idx="0">
                  <c:v>28.385419241499999</c:v>
                </c:pt>
                <c:pt idx="1">
                  <c:v>54.374225088499998</c:v>
                </c:pt>
                <c:pt idx="2">
                  <c:v>77.983285043600006</c:v>
                </c:pt>
                <c:pt idx="3">
                  <c:v>60.315433383799999</c:v>
                </c:pt>
                <c:pt idx="4">
                  <c:v>44.543667893799999</c:v>
                </c:pt>
                <c:pt idx="5">
                  <c:v>119.8335161663</c:v>
                </c:pt>
                <c:pt idx="6">
                  <c:v>106.0901679382</c:v>
                </c:pt>
                <c:pt idx="7">
                  <c:v>115.97294970039999</c:v>
                </c:pt>
                <c:pt idx="8">
                  <c:v>40.074024407400003</c:v>
                </c:pt>
                <c:pt idx="9">
                  <c:v>67.087418817400007</c:v>
                </c:pt>
                <c:pt idx="10">
                  <c:v>119.993365497</c:v>
                </c:pt>
              </c:numCache>
            </c:numRef>
          </c:xVal>
          <c:yVal>
            <c:numRef>
              <c:f>Sheet3!$K$926:$K$936</c:f>
              <c:numCache>
                <c:formatCode>General</c:formatCode>
                <c:ptCount val="11"/>
                <c:pt idx="0">
                  <c:v>1.0583134972999999</c:v>
                </c:pt>
                <c:pt idx="1">
                  <c:v>58.2604599075</c:v>
                </c:pt>
                <c:pt idx="2">
                  <c:v>10.204724497200001</c:v>
                </c:pt>
                <c:pt idx="3">
                  <c:v>17.879611424899998</c:v>
                </c:pt>
                <c:pt idx="4">
                  <c:v>54.499678915099999</c:v>
                </c:pt>
                <c:pt idx="5">
                  <c:v>21.090722213399999</c:v>
                </c:pt>
                <c:pt idx="6">
                  <c:v>38.546519179599997</c:v>
                </c:pt>
                <c:pt idx="7">
                  <c:v>-25.151948343899999</c:v>
                </c:pt>
                <c:pt idx="8">
                  <c:v>288.98213425900002</c:v>
                </c:pt>
                <c:pt idx="9">
                  <c:v>72.8397984036</c:v>
                </c:pt>
                <c:pt idx="10">
                  <c:v>21.341240714200001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Sheet3!$J$937:$J$944</c:f>
              <c:numCache>
                <c:formatCode>General</c:formatCode>
                <c:ptCount val="8"/>
                <c:pt idx="0">
                  <c:v>47.053979306800002</c:v>
                </c:pt>
                <c:pt idx="1">
                  <c:v>-2.2269081806000002</c:v>
                </c:pt>
                <c:pt idx="2">
                  <c:v>69.624020527699997</c:v>
                </c:pt>
                <c:pt idx="3">
                  <c:v>88.879729457099998</c:v>
                </c:pt>
                <c:pt idx="4">
                  <c:v>114.0561001036</c:v>
                </c:pt>
                <c:pt idx="5">
                  <c:v>47.657030210099997</c:v>
                </c:pt>
                <c:pt idx="6">
                  <c:v>134.30241215949999</c:v>
                </c:pt>
                <c:pt idx="7">
                  <c:v>89.365937157600001</c:v>
                </c:pt>
              </c:numCache>
            </c:numRef>
          </c:xVal>
          <c:yVal>
            <c:numRef>
              <c:f>Sheet3!$K$937:$K$944</c:f>
              <c:numCache>
                <c:formatCode>General</c:formatCode>
                <c:ptCount val="8"/>
                <c:pt idx="0">
                  <c:v>-12.1367707227</c:v>
                </c:pt>
                <c:pt idx="1">
                  <c:v>17.216245459900001</c:v>
                </c:pt>
                <c:pt idx="2">
                  <c:v>49.3655345361</c:v>
                </c:pt>
                <c:pt idx="3">
                  <c:v>42.943897835900003</c:v>
                </c:pt>
                <c:pt idx="4">
                  <c:v>41.787547751200002</c:v>
                </c:pt>
                <c:pt idx="5">
                  <c:v>49.3074198825</c:v>
                </c:pt>
                <c:pt idx="6">
                  <c:v>22.639181819299999</c:v>
                </c:pt>
                <c:pt idx="7">
                  <c:v>334.43132679109999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Sheet3!$J$945:$J$953</c:f>
              <c:numCache>
                <c:formatCode>General</c:formatCode>
                <c:ptCount val="9"/>
                <c:pt idx="0">
                  <c:v>82.376581306999995</c:v>
                </c:pt>
                <c:pt idx="1">
                  <c:v>24.4368722028</c:v>
                </c:pt>
                <c:pt idx="2">
                  <c:v>76.072359453800004</c:v>
                </c:pt>
                <c:pt idx="3">
                  <c:v>10.687540718599999</c:v>
                </c:pt>
                <c:pt idx="4">
                  <c:v>66.820568412300005</c:v>
                </c:pt>
                <c:pt idx="5">
                  <c:v>50.817984797199998</c:v>
                </c:pt>
                <c:pt idx="6">
                  <c:v>-6.6160309134000004</c:v>
                </c:pt>
                <c:pt idx="7">
                  <c:v>99.520009031800001</c:v>
                </c:pt>
                <c:pt idx="8">
                  <c:v>68.305071693499997</c:v>
                </c:pt>
              </c:numCache>
            </c:numRef>
          </c:xVal>
          <c:yVal>
            <c:numRef>
              <c:f>Sheet3!$K$945:$K$953</c:f>
              <c:numCache>
                <c:formatCode>General</c:formatCode>
                <c:ptCount val="9"/>
                <c:pt idx="0">
                  <c:v>21.734732005000001</c:v>
                </c:pt>
                <c:pt idx="1">
                  <c:v>0.97275309809999999</c:v>
                </c:pt>
                <c:pt idx="2">
                  <c:v>29.9844922027</c:v>
                </c:pt>
                <c:pt idx="3">
                  <c:v>18.8647123824</c:v>
                </c:pt>
                <c:pt idx="4">
                  <c:v>47.101852437300003</c:v>
                </c:pt>
                <c:pt idx="5">
                  <c:v>54.9621072881</c:v>
                </c:pt>
                <c:pt idx="6">
                  <c:v>62.738083650299998</c:v>
                </c:pt>
                <c:pt idx="7">
                  <c:v>408.37322943340001</c:v>
                </c:pt>
                <c:pt idx="8">
                  <c:v>60.834563654999997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Sheet3!$J$954:$J$962</c:f>
              <c:numCache>
                <c:formatCode>General</c:formatCode>
                <c:ptCount val="9"/>
                <c:pt idx="0">
                  <c:v>92.4359635645</c:v>
                </c:pt>
                <c:pt idx="1">
                  <c:v>26.8845297019</c:v>
                </c:pt>
                <c:pt idx="2">
                  <c:v>44.831537941699999</c:v>
                </c:pt>
                <c:pt idx="3">
                  <c:v>80.463484030700002</c:v>
                </c:pt>
                <c:pt idx="4">
                  <c:v>18.822141978499999</c:v>
                </c:pt>
                <c:pt idx="5">
                  <c:v>109.6970977567</c:v>
                </c:pt>
                <c:pt idx="6">
                  <c:v>111.10888331619999</c:v>
                </c:pt>
                <c:pt idx="7">
                  <c:v>87.603561233700006</c:v>
                </c:pt>
                <c:pt idx="8">
                  <c:v>-64.857492156199996</c:v>
                </c:pt>
              </c:numCache>
            </c:numRef>
          </c:xVal>
          <c:yVal>
            <c:numRef>
              <c:f>Sheet3!$K$954:$K$962</c:f>
              <c:numCache>
                <c:formatCode>General</c:formatCode>
                <c:ptCount val="9"/>
                <c:pt idx="0">
                  <c:v>42.079782945200002</c:v>
                </c:pt>
                <c:pt idx="1">
                  <c:v>-21.6402491379</c:v>
                </c:pt>
                <c:pt idx="2">
                  <c:v>18.573507622400001</c:v>
                </c:pt>
                <c:pt idx="3">
                  <c:v>38.394441626700001</c:v>
                </c:pt>
                <c:pt idx="4">
                  <c:v>48.977361839799997</c:v>
                </c:pt>
                <c:pt idx="5">
                  <c:v>23.378270066300001</c:v>
                </c:pt>
                <c:pt idx="6">
                  <c:v>75.210433991299993</c:v>
                </c:pt>
                <c:pt idx="7">
                  <c:v>23.6009860737</c:v>
                </c:pt>
                <c:pt idx="8">
                  <c:v>602.44779865960004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9568"/>
        <c:axId val="227551872"/>
      </c:scatterChart>
      <c:valAx>
        <c:axId val="22754956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551872"/>
        <c:crosses val="autoZero"/>
        <c:crossBetween val="midCat"/>
      </c:valAx>
      <c:valAx>
        <c:axId val="22755187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549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Sheet3!$J$963:$J$969</c:f>
              <c:numCache>
                <c:formatCode>General</c:formatCode>
                <c:ptCount val="7"/>
                <c:pt idx="0">
                  <c:v>-27.9756161181</c:v>
                </c:pt>
                <c:pt idx="1">
                  <c:v>4.1878967593</c:v>
                </c:pt>
                <c:pt idx="2">
                  <c:v>58.014490838699999</c:v>
                </c:pt>
                <c:pt idx="3">
                  <c:v>21.816918577199999</c:v>
                </c:pt>
                <c:pt idx="4">
                  <c:v>-42.0363529348</c:v>
                </c:pt>
                <c:pt idx="5">
                  <c:v>-70.154592472700003</c:v>
                </c:pt>
                <c:pt idx="6">
                  <c:v>36.753746801699997</c:v>
                </c:pt>
              </c:numCache>
            </c:numRef>
          </c:xVal>
          <c:yVal>
            <c:numRef>
              <c:f>Sheet3!$K$963:$K$969</c:f>
              <c:numCache>
                <c:formatCode>General</c:formatCode>
                <c:ptCount val="7"/>
                <c:pt idx="0">
                  <c:v>56.852395068</c:v>
                </c:pt>
                <c:pt idx="1">
                  <c:v>26.1688486766</c:v>
                </c:pt>
                <c:pt idx="2">
                  <c:v>90.664679644200007</c:v>
                </c:pt>
                <c:pt idx="3">
                  <c:v>55.931906726299999</c:v>
                </c:pt>
                <c:pt idx="4">
                  <c:v>64.908584848700002</c:v>
                </c:pt>
                <c:pt idx="5">
                  <c:v>68.254130422800003</c:v>
                </c:pt>
                <c:pt idx="6">
                  <c:v>82.210109498899996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Sheet3!$J$970:$J$978</c:f>
              <c:numCache>
                <c:formatCode>General</c:formatCode>
                <c:ptCount val="9"/>
                <c:pt idx="0">
                  <c:v>-21.850661280899999</c:v>
                </c:pt>
                <c:pt idx="1">
                  <c:v>-46.211492702900003</c:v>
                </c:pt>
                <c:pt idx="2">
                  <c:v>9.5589443671000005</c:v>
                </c:pt>
                <c:pt idx="3">
                  <c:v>74.485079421600005</c:v>
                </c:pt>
                <c:pt idx="4">
                  <c:v>26.143577176600001</c:v>
                </c:pt>
                <c:pt idx="5">
                  <c:v>21.993565543599999</c:v>
                </c:pt>
                <c:pt idx="6">
                  <c:v>89.490690587700001</c:v>
                </c:pt>
                <c:pt idx="7">
                  <c:v>-58.053741857299997</c:v>
                </c:pt>
                <c:pt idx="8">
                  <c:v>63.797005201899999</c:v>
                </c:pt>
              </c:numCache>
            </c:numRef>
          </c:xVal>
          <c:yVal>
            <c:numRef>
              <c:f>Sheet3!$K$970:$K$978</c:f>
              <c:numCache>
                <c:formatCode>General</c:formatCode>
                <c:ptCount val="9"/>
                <c:pt idx="0">
                  <c:v>16.344068192999998</c:v>
                </c:pt>
                <c:pt idx="1">
                  <c:v>14.220696093800001</c:v>
                </c:pt>
                <c:pt idx="2">
                  <c:v>44.251845039999999</c:v>
                </c:pt>
                <c:pt idx="3">
                  <c:v>74.554272865100003</c:v>
                </c:pt>
                <c:pt idx="4">
                  <c:v>73.123010561000001</c:v>
                </c:pt>
                <c:pt idx="5">
                  <c:v>82.081950312800004</c:v>
                </c:pt>
                <c:pt idx="6">
                  <c:v>74.231056150499995</c:v>
                </c:pt>
                <c:pt idx="7">
                  <c:v>36.129376342699999</c:v>
                </c:pt>
                <c:pt idx="8">
                  <c:v>58.090562933900003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Sheet3!$J$979:$J$989</c:f>
              <c:numCache>
                <c:formatCode>General</c:formatCode>
                <c:ptCount val="11"/>
                <c:pt idx="0">
                  <c:v>8.0177065196000008</c:v>
                </c:pt>
                <c:pt idx="1">
                  <c:v>27.0508613296</c:v>
                </c:pt>
                <c:pt idx="2">
                  <c:v>6.6968960540999998</c:v>
                </c:pt>
                <c:pt idx="3">
                  <c:v>49.739043958099998</c:v>
                </c:pt>
                <c:pt idx="4">
                  <c:v>38.347764138400002</c:v>
                </c:pt>
                <c:pt idx="5">
                  <c:v>17.031367432700002</c:v>
                </c:pt>
                <c:pt idx="6">
                  <c:v>-31.034255481100001</c:v>
                </c:pt>
                <c:pt idx="7">
                  <c:v>-3.440892727</c:v>
                </c:pt>
                <c:pt idx="8">
                  <c:v>45.3702100892</c:v>
                </c:pt>
                <c:pt idx="9">
                  <c:v>227.89870259</c:v>
                </c:pt>
                <c:pt idx="10">
                  <c:v>23.203799065599998</c:v>
                </c:pt>
              </c:numCache>
            </c:numRef>
          </c:xVal>
          <c:yVal>
            <c:numRef>
              <c:f>Sheet3!$K$979:$K$989</c:f>
              <c:numCache>
                <c:formatCode>General</c:formatCode>
                <c:ptCount val="11"/>
                <c:pt idx="0">
                  <c:v>20.7432128363</c:v>
                </c:pt>
                <c:pt idx="1">
                  <c:v>53.632925778100002</c:v>
                </c:pt>
                <c:pt idx="2">
                  <c:v>75.052600984199998</c:v>
                </c:pt>
                <c:pt idx="3">
                  <c:v>53.930065323699999</c:v>
                </c:pt>
                <c:pt idx="4">
                  <c:v>58.464913660900002</c:v>
                </c:pt>
                <c:pt idx="5">
                  <c:v>-132.15597477169999</c:v>
                </c:pt>
                <c:pt idx="6">
                  <c:v>5.2329944261000003</c:v>
                </c:pt>
                <c:pt idx="7">
                  <c:v>64.699977384199997</c:v>
                </c:pt>
                <c:pt idx="8">
                  <c:v>0.82043472439999998</c:v>
                </c:pt>
                <c:pt idx="9">
                  <c:v>134.50931716580001</c:v>
                </c:pt>
                <c:pt idx="10">
                  <c:v>79.960826817300003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Sheet3!$J$990:$J$1000</c:f>
              <c:numCache>
                <c:formatCode>General</c:formatCode>
                <c:ptCount val="11"/>
                <c:pt idx="0">
                  <c:v>-20.125474898499998</c:v>
                </c:pt>
                <c:pt idx="1">
                  <c:v>50.685785187900002</c:v>
                </c:pt>
                <c:pt idx="2">
                  <c:v>20.0086459302</c:v>
                </c:pt>
                <c:pt idx="3">
                  <c:v>1.937844763</c:v>
                </c:pt>
                <c:pt idx="4">
                  <c:v>25.944800883900001</c:v>
                </c:pt>
                <c:pt idx="5">
                  <c:v>12.1605338918</c:v>
                </c:pt>
                <c:pt idx="6">
                  <c:v>127.51682484059999</c:v>
                </c:pt>
                <c:pt idx="7">
                  <c:v>-25.053847547499998</c:v>
                </c:pt>
                <c:pt idx="8">
                  <c:v>-23.376936163300002</c:v>
                </c:pt>
                <c:pt idx="9">
                  <c:v>30.947998369499999</c:v>
                </c:pt>
                <c:pt idx="10">
                  <c:v>80.929069271299994</c:v>
                </c:pt>
              </c:numCache>
            </c:numRef>
          </c:xVal>
          <c:yVal>
            <c:numRef>
              <c:f>Sheet3!$K$990:$K$1000</c:f>
              <c:numCache>
                <c:formatCode>General</c:formatCode>
                <c:ptCount val="11"/>
                <c:pt idx="0">
                  <c:v>32.503216612099997</c:v>
                </c:pt>
                <c:pt idx="1">
                  <c:v>65.898423469700006</c:v>
                </c:pt>
                <c:pt idx="2">
                  <c:v>49.749030431500003</c:v>
                </c:pt>
                <c:pt idx="3">
                  <c:v>38.040587472200002</c:v>
                </c:pt>
                <c:pt idx="4">
                  <c:v>64.859762721899997</c:v>
                </c:pt>
                <c:pt idx="5">
                  <c:v>46.531112024599999</c:v>
                </c:pt>
                <c:pt idx="6">
                  <c:v>45.317351234</c:v>
                </c:pt>
                <c:pt idx="7">
                  <c:v>38.993483036900003</c:v>
                </c:pt>
                <c:pt idx="8">
                  <c:v>23.466554548200001</c:v>
                </c:pt>
                <c:pt idx="9">
                  <c:v>90.264597102099998</c:v>
                </c:pt>
                <c:pt idx="10">
                  <c:v>52.965458873599999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Sheet3!$J$1001:$J$1008</c:f>
              <c:numCache>
                <c:formatCode>General</c:formatCode>
                <c:ptCount val="8"/>
                <c:pt idx="0">
                  <c:v>2.9064474893000001</c:v>
                </c:pt>
                <c:pt idx="1">
                  <c:v>-148.31728421450001</c:v>
                </c:pt>
                <c:pt idx="2">
                  <c:v>-9.4464084467999996</c:v>
                </c:pt>
                <c:pt idx="3">
                  <c:v>39.206085201199997</c:v>
                </c:pt>
                <c:pt idx="4">
                  <c:v>-25.562729932500002</c:v>
                </c:pt>
                <c:pt idx="5">
                  <c:v>47.994422163300001</c:v>
                </c:pt>
                <c:pt idx="6">
                  <c:v>160.33267192770001</c:v>
                </c:pt>
                <c:pt idx="7">
                  <c:v>-47.060725222199999</c:v>
                </c:pt>
              </c:numCache>
            </c:numRef>
          </c:xVal>
          <c:yVal>
            <c:numRef>
              <c:f>Sheet3!$K$1001:$K$1008</c:f>
              <c:numCache>
                <c:formatCode>General</c:formatCode>
                <c:ptCount val="8"/>
                <c:pt idx="0">
                  <c:v>48.5315724409</c:v>
                </c:pt>
                <c:pt idx="1">
                  <c:v>18.445165774399999</c:v>
                </c:pt>
                <c:pt idx="2">
                  <c:v>59.109235909600002</c:v>
                </c:pt>
                <c:pt idx="3">
                  <c:v>64.163427074599994</c:v>
                </c:pt>
                <c:pt idx="4">
                  <c:v>-7.7759631054999998</c:v>
                </c:pt>
                <c:pt idx="5">
                  <c:v>56.026794869900002</c:v>
                </c:pt>
                <c:pt idx="6">
                  <c:v>21.5581806818</c:v>
                </c:pt>
                <c:pt idx="7">
                  <c:v>39.3771587827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Sheet3!$J$1009:$J$1017</c:f>
              <c:numCache>
                <c:formatCode>General</c:formatCode>
                <c:ptCount val="9"/>
                <c:pt idx="0">
                  <c:v>1.6258932494</c:v>
                </c:pt>
                <c:pt idx="1">
                  <c:v>16.8481812536</c:v>
                </c:pt>
                <c:pt idx="2">
                  <c:v>101.9730095944</c:v>
                </c:pt>
                <c:pt idx="3">
                  <c:v>34.753858061000003</c:v>
                </c:pt>
                <c:pt idx="4">
                  <c:v>6.2725887366000004</c:v>
                </c:pt>
                <c:pt idx="5">
                  <c:v>23.3083184129</c:v>
                </c:pt>
                <c:pt idx="6">
                  <c:v>-1.2384393363999999</c:v>
                </c:pt>
                <c:pt idx="7">
                  <c:v>4.8930259457999998</c:v>
                </c:pt>
                <c:pt idx="8">
                  <c:v>48.476030285599997</c:v>
                </c:pt>
              </c:numCache>
            </c:numRef>
          </c:xVal>
          <c:yVal>
            <c:numRef>
              <c:f>Sheet3!$K$1009:$K$1017</c:f>
              <c:numCache>
                <c:formatCode>General</c:formatCode>
                <c:ptCount val="9"/>
                <c:pt idx="0">
                  <c:v>63.593515093599997</c:v>
                </c:pt>
                <c:pt idx="1">
                  <c:v>48.571964935099999</c:v>
                </c:pt>
                <c:pt idx="2">
                  <c:v>101.44008828219999</c:v>
                </c:pt>
                <c:pt idx="3">
                  <c:v>57.619680666599997</c:v>
                </c:pt>
                <c:pt idx="4">
                  <c:v>69.003955205300002</c:v>
                </c:pt>
                <c:pt idx="5">
                  <c:v>73.068076082800005</c:v>
                </c:pt>
                <c:pt idx="6">
                  <c:v>42.281064503899998</c:v>
                </c:pt>
                <c:pt idx="7">
                  <c:v>20.114132674499999</c:v>
                </c:pt>
                <c:pt idx="8">
                  <c:v>83.104277261299998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Sheet3!$J$1018:$J$1026</c:f>
              <c:numCache>
                <c:formatCode>General</c:formatCode>
                <c:ptCount val="9"/>
                <c:pt idx="0">
                  <c:v>36.164443076200001</c:v>
                </c:pt>
                <c:pt idx="1">
                  <c:v>14.587526580800001</c:v>
                </c:pt>
                <c:pt idx="2">
                  <c:v>-11.036588011799999</c:v>
                </c:pt>
                <c:pt idx="3">
                  <c:v>-4.1822362312000001</c:v>
                </c:pt>
                <c:pt idx="4">
                  <c:v>0.56397499740000001</c:v>
                </c:pt>
                <c:pt idx="5">
                  <c:v>94.387056650600002</c:v>
                </c:pt>
                <c:pt idx="6">
                  <c:v>148.62485778929999</c:v>
                </c:pt>
                <c:pt idx="7">
                  <c:v>25.755018227499999</c:v>
                </c:pt>
                <c:pt idx="8">
                  <c:v>-12.238354122100001</c:v>
                </c:pt>
              </c:numCache>
            </c:numRef>
          </c:xVal>
          <c:yVal>
            <c:numRef>
              <c:f>Sheet3!$K$1018:$K$1026</c:f>
              <c:numCache>
                <c:formatCode>General</c:formatCode>
                <c:ptCount val="9"/>
                <c:pt idx="0">
                  <c:v>56.171683954099997</c:v>
                </c:pt>
                <c:pt idx="1">
                  <c:v>16.286031348800002</c:v>
                </c:pt>
                <c:pt idx="2">
                  <c:v>45.073385048799999</c:v>
                </c:pt>
                <c:pt idx="3">
                  <c:v>56.231958442699998</c:v>
                </c:pt>
                <c:pt idx="4">
                  <c:v>41.497436123599996</c:v>
                </c:pt>
                <c:pt idx="5">
                  <c:v>25.280543395900001</c:v>
                </c:pt>
                <c:pt idx="6">
                  <c:v>28.7640623564</c:v>
                </c:pt>
                <c:pt idx="7">
                  <c:v>118.1761471601</c:v>
                </c:pt>
                <c:pt idx="8">
                  <c:v>109.0471093681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93216"/>
        <c:axId val="227689984"/>
      </c:scatterChart>
      <c:valAx>
        <c:axId val="22759321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689984"/>
        <c:crosses val="autoZero"/>
        <c:crossBetween val="midCat"/>
      </c:valAx>
      <c:valAx>
        <c:axId val="22768998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5932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Sheet3!$J$1027:$J$1033</c:f>
              <c:numCache>
                <c:formatCode>General</c:formatCode>
                <c:ptCount val="7"/>
                <c:pt idx="0">
                  <c:v>23.348549360700002</c:v>
                </c:pt>
                <c:pt idx="1">
                  <c:v>33.955875890900003</c:v>
                </c:pt>
                <c:pt idx="2">
                  <c:v>96.4338480925</c:v>
                </c:pt>
                <c:pt idx="3">
                  <c:v>-12.311673727300001</c:v>
                </c:pt>
                <c:pt idx="4">
                  <c:v>58.671158426600002</c:v>
                </c:pt>
                <c:pt idx="5">
                  <c:v>41.109530178299998</c:v>
                </c:pt>
                <c:pt idx="6">
                  <c:v>62.926374295199999</c:v>
                </c:pt>
              </c:numCache>
            </c:numRef>
          </c:xVal>
          <c:yVal>
            <c:numRef>
              <c:f>Sheet3!$K$1027:$K$1033</c:f>
              <c:numCache>
                <c:formatCode>General</c:formatCode>
                <c:ptCount val="7"/>
                <c:pt idx="0">
                  <c:v>49.246116875299997</c:v>
                </c:pt>
                <c:pt idx="1">
                  <c:v>30.023433770699999</c:v>
                </c:pt>
                <c:pt idx="2">
                  <c:v>103.5474695114</c:v>
                </c:pt>
                <c:pt idx="3">
                  <c:v>4.4966124088999999</c:v>
                </c:pt>
                <c:pt idx="4">
                  <c:v>25.583294112299999</c:v>
                </c:pt>
                <c:pt idx="5">
                  <c:v>30.0560496879</c:v>
                </c:pt>
                <c:pt idx="6">
                  <c:v>46.655707041900001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Sheet3!$J$1034:$J$1042</c:f>
              <c:numCache>
                <c:formatCode>General</c:formatCode>
                <c:ptCount val="9"/>
                <c:pt idx="0">
                  <c:v>41.914456469000001</c:v>
                </c:pt>
                <c:pt idx="1">
                  <c:v>65.401470276400005</c:v>
                </c:pt>
                <c:pt idx="2">
                  <c:v>44.480224013099999</c:v>
                </c:pt>
                <c:pt idx="3">
                  <c:v>14.272992146</c:v>
                </c:pt>
                <c:pt idx="4">
                  <c:v>56.709032895199996</c:v>
                </c:pt>
                <c:pt idx="5">
                  <c:v>49.262271269599999</c:v>
                </c:pt>
                <c:pt idx="6">
                  <c:v>79.8764408527</c:v>
                </c:pt>
                <c:pt idx="7">
                  <c:v>28.497851251099998</c:v>
                </c:pt>
                <c:pt idx="8">
                  <c:v>73.845577241800001</c:v>
                </c:pt>
              </c:numCache>
            </c:numRef>
          </c:xVal>
          <c:yVal>
            <c:numRef>
              <c:f>Sheet3!$K$1034:$K$1042</c:f>
              <c:numCache>
                <c:formatCode>General</c:formatCode>
                <c:ptCount val="9"/>
                <c:pt idx="0">
                  <c:v>7.2813219017000002</c:v>
                </c:pt>
                <c:pt idx="1">
                  <c:v>27.445255836499999</c:v>
                </c:pt>
                <c:pt idx="2">
                  <c:v>1.8656024654000001</c:v>
                </c:pt>
                <c:pt idx="3">
                  <c:v>4.2253799935999998</c:v>
                </c:pt>
                <c:pt idx="4">
                  <c:v>27.679595237600001</c:v>
                </c:pt>
                <c:pt idx="5">
                  <c:v>29.893953421199999</c:v>
                </c:pt>
                <c:pt idx="6">
                  <c:v>35.068760201499998</c:v>
                </c:pt>
                <c:pt idx="7">
                  <c:v>40.165779422500002</c:v>
                </c:pt>
                <c:pt idx="8">
                  <c:v>23.407264699799999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Sheet3!$J$1043:$J$1053</c:f>
              <c:numCache>
                <c:formatCode>General</c:formatCode>
                <c:ptCount val="11"/>
                <c:pt idx="0">
                  <c:v>46.908405484699998</c:v>
                </c:pt>
                <c:pt idx="1">
                  <c:v>57.355293813700001</c:v>
                </c:pt>
                <c:pt idx="2">
                  <c:v>90.228954127500003</c:v>
                </c:pt>
                <c:pt idx="3">
                  <c:v>14.675391637300001</c:v>
                </c:pt>
                <c:pt idx="4">
                  <c:v>22.329085427999999</c:v>
                </c:pt>
                <c:pt idx="5">
                  <c:v>15.224509174</c:v>
                </c:pt>
                <c:pt idx="6">
                  <c:v>77.731916591100003</c:v>
                </c:pt>
                <c:pt idx="7">
                  <c:v>64.863178199000004</c:v>
                </c:pt>
                <c:pt idx="8">
                  <c:v>32.528754913699998</c:v>
                </c:pt>
                <c:pt idx="9">
                  <c:v>63.1031349183</c:v>
                </c:pt>
                <c:pt idx="10">
                  <c:v>45.664983156200002</c:v>
                </c:pt>
              </c:numCache>
            </c:numRef>
          </c:xVal>
          <c:yVal>
            <c:numRef>
              <c:f>Sheet3!$K$1043:$K$1053</c:f>
              <c:numCache>
                <c:formatCode>General</c:formatCode>
                <c:ptCount val="11"/>
                <c:pt idx="0">
                  <c:v>33.7730479186</c:v>
                </c:pt>
                <c:pt idx="1">
                  <c:v>15.2977512544</c:v>
                </c:pt>
                <c:pt idx="2">
                  <c:v>16.758535013900001</c:v>
                </c:pt>
                <c:pt idx="3">
                  <c:v>3.6971106234</c:v>
                </c:pt>
                <c:pt idx="4">
                  <c:v>20.927041517700001</c:v>
                </c:pt>
                <c:pt idx="5">
                  <c:v>26.987792388199999</c:v>
                </c:pt>
                <c:pt idx="6">
                  <c:v>21.1170612602</c:v>
                </c:pt>
                <c:pt idx="7">
                  <c:v>1.8997356188000001</c:v>
                </c:pt>
                <c:pt idx="8">
                  <c:v>28.419164634000001</c:v>
                </c:pt>
                <c:pt idx="9">
                  <c:v>62.159855330900001</c:v>
                </c:pt>
                <c:pt idx="10">
                  <c:v>41.131825366900003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Sheet3!$J$1054:$J$1064</c:f>
              <c:numCache>
                <c:formatCode>General</c:formatCode>
                <c:ptCount val="11"/>
                <c:pt idx="0">
                  <c:v>37.692227702700002</c:v>
                </c:pt>
                <c:pt idx="1">
                  <c:v>65.994663885500003</c:v>
                </c:pt>
                <c:pt idx="2">
                  <c:v>85.148775102900004</c:v>
                </c:pt>
                <c:pt idx="3">
                  <c:v>33.802848100600002</c:v>
                </c:pt>
                <c:pt idx="4">
                  <c:v>39.399599838999997</c:v>
                </c:pt>
                <c:pt idx="5">
                  <c:v>62.588091227600003</c:v>
                </c:pt>
                <c:pt idx="6">
                  <c:v>67.457119878699999</c:v>
                </c:pt>
                <c:pt idx="7">
                  <c:v>43.484158945099999</c:v>
                </c:pt>
                <c:pt idx="8">
                  <c:v>25.1983955786</c:v>
                </c:pt>
                <c:pt idx="9">
                  <c:v>61.823659541600001</c:v>
                </c:pt>
                <c:pt idx="10">
                  <c:v>54.745172605800001</c:v>
                </c:pt>
              </c:numCache>
            </c:numRef>
          </c:xVal>
          <c:yVal>
            <c:numRef>
              <c:f>Sheet3!$K$1054:$K$1064</c:f>
              <c:numCache>
                <c:formatCode>General</c:formatCode>
                <c:ptCount val="11"/>
                <c:pt idx="0">
                  <c:v>30.5331448403</c:v>
                </c:pt>
                <c:pt idx="1">
                  <c:v>31.327993179</c:v>
                </c:pt>
                <c:pt idx="2">
                  <c:v>5.5914306310999997</c:v>
                </c:pt>
                <c:pt idx="3">
                  <c:v>39.267168229100001</c:v>
                </c:pt>
                <c:pt idx="4">
                  <c:v>104.9850506369</c:v>
                </c:pt>
                <c:pt idx="5">
                  <c:v>20.395199379400001</c:v>
                </c:pt>
                <c:pt idx="6">
                  <c:v>-0.56707976739999999</c:v>
                </c:pt>
                <c:pt idx="7">
                  <c:v>0.93813449149999995</c:v>
                </c:pt>
                <c:pt idx="8">
                  <c:v>40.994779773899999</c:v>
                </c:pt>
                <c:pt idx="9">
                  <c:v>53.738753809199999</c:v>
                </c:pt>
                <c:pt idx="10">
                  <c:v>26.0249966252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Sheet3!$J$1065:$J$1072</c:f>
              <c:numCache>
                <c:formatCode>General</c:formatCode>
                <c:ptCount val="8"/>
                <c:pt idx="0">
                  <c:v>78.221034046100002</c:v>
                </c:pt>
                <c:pt idx="1">
                  <c:v>55.284650362100002</c:v>
                </c:pt>
                <c:pt idx="2">
                  <c:v>40.107595103599998</c:v>
                </c:pt>
                <c:pt idx="3">
                  <c:v>73.893519819600002</c:v>
                </c:pt>
                <c:pt idx="4">
                  <c:v>69.965500438500001</c:v>
                </c:pt>
                <c:pt idx="5">
                  <c:v>24.1661959688</c:v>
                </c:pt>
                <c:pt idx="6">
                  <c:v>92.000783406899998</c:v>
                </c:pt>
                <c:pt idx="7">
                  <c:v>43.798276783799999</c:v>
                </c:pt>
              </c:numCache>
            </c:numRef>
          </c:xVal>
          <c:yVal>
            <c:numRef>
              <c:f>Sheet3!$K$1065:$K$1072</c:f>
              <c:numCache>
                <c:formatCode>General</c:formatCode>
                <c:ptCount val="8"/>
                <c:pt idx="0">
                  <c:v>27.674365333200001</c:v>
                </c:pt>
                <c:pt idx="1">
                  <c:v>21.266505484300001</c:v>
                </c:pt>
                <c:pt idx="2">
                  <c:v>2.1266464213999998</c:v>
                </c:pt>
                <c:pt idx="3">
                  <c:v>53.621773244099998</c:v>
                </c:pt>
                <c:pt idx="4">
                  <c:v>-3.5761586451</c:v>
                </c:pt>
                <c:pt idx="5">
                  <c:v>28.6670549197</c:v>
                </c:pt>
                <c:pt idx="6">
                  <c:v>34.256181545399997</c:v>
                </c:pt>
                <c:pt idx="7">
                  <c:v>54.5676623385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Sheet3!$J$1073:$J$1081</c:f>
              <c:numCache>
                <c:formatCode>General</c:formatCode>
                <c:ptCount val="9"/>
                <c:pt idx="0">
                  <c:v>45.265658881999997</c:v>
                </c:pt>
                <c:pt idx="1">
                  <c:v>21.8217667959</c:v>
                </c:pt>
                <c:pt idx="2">
                  <c:v>34.823797922799997</c:v>
                </c:pt>
                <c:pt idx="3">
                  <c:v>50.907433779999998</c:v>
                </c:pt>
                <c:pt idx="4">
                  <c:v>48.460346799500002</c:v>
                </c:pt>
                <c:pt idx="5">
                  <c:v>12.134058188299999</c:v>
                </c:pt>
                <c:pt idx="6">
                  <c:v>26.970578056899999</c:v>
                </c:pt>
                <c:pt idx="7">
                  <c:v>38.298520036299998</c:v>
                </c:pt>
                <c:pt idx="8">
                  <c:v>58.186321101799997</c:v>
                </c:pt>
              </c:numCache>
            </c:numRef>
          </c:xVal>
          <c:yVal>
            <c:numRef>
              <c:f>Sheet3!$K$1073:$K$1081</c:f>
              <c:numCache>
                <c:formatCode>General</c:formatCode>
                <c:ptCount val="9"/>
                <c:pt idx="0">
                  <c:v>-1.3086089693</c:v>
                </c:pt>
                <c:pt idx="1">
                  <c:v>-22.148966484399999</c:v>
                </c:pt>
                <c:pt idx="2">
                  <c:v>24.696581177599999</c:v>
                </c:pt>
                <c:pt idx="3">
                  <c:v>1.4997170683000001</c:v>
                </c:pt>
                <c:pt idx="4">
                  <c:v>29.373884821000001</c:v>
                </c:pt>
                <c:pt idx="5">
                  <c:v>30.739059842300001</c:v>
                </c:pt>
                <c:pt idx="6">
                  <c:v>-0.71901257740000002</c:v>
                </c:pt>
                <c:pt idx="7">
                  <c:v>12.5315808867</c:v>
                </c:pt>
                <c:pt idx="8">
                  <c:v>36.384739383599999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Sheet3!$J$1082:$J$1090</c:f>
              <c:numCache>
                <c:formatCode>General</c:formatCode>
                <c:ptCount val="9"/>
                <c:pt idx="0">
                  <c:v>44.837444750300001</c:v>
                </c:pt>
                <c:pt idx="1">
                  <c:v>57.439143426699999</c:v>
                </c:pt>
                <c:pt idx="2">
                  <c:v>56.3826016704</c:v>
                </c:pt>
                <c:pt idx="3">
                  <c:v>65.497481084200004</c:v>
                </c:pt>
                <c:pt idx="4">
                  <c:v>-5.7996955856000003</c:v>
                </c:pt>
                <c:pt idx="5">
                  <c:v>64.330748701999994</c:v>
                </c:pt>
                <c:pt idx="6">
                  <c:v>101.48630534039999</c:v>
                </c:pt>
                <c:pt idx="7">
                  <c:v>21.405594994099999</c:v>
                </c:pt>
                <c:pt idx="8">
                  <c:v>46.869971511800003</c:v>
                </c:pt>
              </c:numCache>
            </c:numRef>
          </c:xVal>
          <c:yVal>
            <c:numRef>
              <c:f>Sheet3!$K$1082:$K$1090</c:f>
              <c:numCache>
                <c:formatCode>General</c:formatCode>
                <c:ptCount val="9"/>
                <c:pt idx="0">
                  <c:v>30.025465356000002</c:v>
                </c:pt>
                <c:pt idx="1">
                  <c:v>33.108503321299999</c:v>
                </c:pt>
                <c:pt idx="2">
                  <c:v>26.592847921299999</c:v>
                </c:pt>
                <c:pt idx="3">
                  <c:v>24.418849363300001</c:v>
                </c:pt>
                <c:pt idx="4">
                  <c:v>1.2353993441</c:v>
                </c:pt>
                <c:pt idx="5">
                  <c:v>-17.837398929999999</c:v>
                </c:pt>
                <c:pt idx="6">
                  <c:v>37.238879495200003</c:v>
                </c:pt>
                <c:pt idx="7">
                  <c:v>17.187182564499999</c:v>
                </c:pt>
                <c:pt idx="8">
                  <c:v>62.8561814129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23520"/>
        <c:axId val="227746560"/>
      </c:scatterChart>
      <c:valAx>
        <c:axId val="22772352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746560"/>
        <c:crosses val="autoZero"/>
        <c:crossBetween val="midCat"/>
      </c:valAx>
      <c:valAx>
        <c:axId val="22774656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723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Sheet3!$J$1091:$J$1097</c:f>
              <c:numCache>
                <c:formatCode>General</c:formatCode>
                <c:ptCount val="7"/>
                <c:pt idx="0">
                  <c:v>-0.63974538089999999</c:v>
                </c:pt>
                <c:pt idx="1">
                  <c:v>64.422485123900003</c:v>
                </c:pt>
                <c:pt idx="2">
                  <c:v>78.421610372900005</c:v>
                </c:pt>
                <c:pt idx="3">
                  <c:v>26.040262273300002</c:v>
                </c:pt>
                <c:pt idx="4">
                  <c:v>50.512412591900002</c:v>
                </c:pt>
                <c:pt idx="5">
                  <c:v>-1.2333558442000001</c:v>
                </c:pt>
                <c:pt idx="6">
                  <c:v>19.674327504499999</c:v>
                </c:pt>
              </c:numCache>
            </c:numRef>
          </c:xVal>
          <c:yVal>
            <c:numRef>
              <c:f>Sheet3!$K$1091:$K$1097</c:f>
              <c:numCache>
                <c:formatCode>General</c:formatCode>
                <c:ptCount val="7"/>
                <c:pt idx="0">
                  <c:v>89.508824114600003</c:v>
                </c:pt>
                <c:pt idx="1">
                  <c:v>79.916877924600001</c:v>
                </c:pt>
                <c:pt idx="2">
                  <c:v>68.001940949300007</c:v>
                </c:pt>
                <c:pt idx="3">
                  <c:v>50.419986977500002</c:v>
                </c:pt>
                <c:pt idx="4">
                  <c:v>77.679329952800003</c:v>
                </c:pt>
                <c:pt idx="5">
                  <c:v>112.3389642926</c:v>
                </c:pt>
                <c:pt idx="6">
                  <c:v>86.104318427500004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Sheet3!$J$1098:$J$1106</c:f>
              <c:numCache>
                <c:formatCode>General</c:formatCode>
                <c:ptCount val="9"/>
                <c:pt idx="0">
                  <c:v>69.878928924500002</c:v>
                </c:pt>
                <c:pt idx="1">
                  <c:v>2.6559527276999999</c:v>
                </c:pt>
                <c:pt idx="2">
                  <c:v>14.436153642500001</c:v>
                </c:pt>
                <c:pt idx="3">
                  <c:v>6.3871253040999996</c:v>
                </c:pt>
                <c:pt idx="4">
                  <c:v>47.304245616800003</c:v>
                </c:pt>
                <c:pt idx="5">
                  <c:v>72.5310201363</c:v>
                </c:pt>
                <c:pt idx="6">
                  <c:v>139.44549084990001</c:v>
                </c:pt>
                <c:pt idx="7">
                  <c:v>-22.7515897382</c:v>
                </c:pt>
                <c:pt idx="8">
                  <c:v>91.221780756599998</c:v>
                </c:pt>
              </c:numCache>
            </c:numRef>
          </c:xVal>
          <c:yVal>
            <c:numRef>
              <c:f>Sheet3!$K$1098:$K$1106</c:f>
              <c:numCache>
                <c:formatCode>General</c:formatCode>
                <c:ptCount val="9"/>
                <c:pt idx="0">
                  <c:v>90.920155506300006</c:v>
                </c:pt>
                <c:pt idx="1">
                  <c:v>-6.5437040831999997</c:v>
                </c:pt>
                <c:pt idx="2">
                  <c:v>23.8377805983</c:v>
                </c:pt>
                <c:pt idx="3">
                  <c:v>108.86774111299999</c:v>
                </c:pt>
                <c:pt idx="4">
                  <c:v>68.408342826199998</c:v>
                </c:pt>
                <c:pt idx="5">
                  <c:v>113.9576932841</c:v>
                </c:pt>
                <c:pt idx="6">
                  <c:v>143.8745967534</c:v>
                </c:pt>
                <c:pt idx="7">
                  <c:v>13.4491225668</c:v>
                </c:pt>
                <c:pt idx="8">
                  <c:v>52.627622810799998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Sheet3!$J$1107:$J$1117</c:f>
              <c:numCache>
                <c:formatCode>General</c:formatCode>
                <c:ptCount val="11"/>
                <c:pt idx="0">
                  <c:v>78.956616603699999</c:v>
                </c:pt>
                <c:pt idx="1">
                  <c:v>21.9381758052</c:v>
                </c:pt>
                <c:pt idx="2">
                  <c:v>55.522505183100002</c:v>
                </c:pt>
                <c:pt idx="3">
                  <c:v>35.529520444900001</c:v>
                </c:pt>
                <c:pt idx="4">
                  <c:v>61.967209447599998</c:v>
                </c:pt>
                <c:pt idx="5">
                  <c:v>50.009732142300003</c:v>
                </c:pt>
                <c:pt idx="6">
                  <c:v>28.6250099803</c:v>
                </c:pt>
                <c:pt idx="7">
                  <c:v>0.94407569619999998</c:v>
                </c:pt>
                <c:pt idx="8">
                  <c:v>12.118656626</c:v>
                </c:pt>
                <c:pt idx="9">
                  <c:v>63.490784411900002</c:v>
                </c:pt>
                <c:pt idx="10">
                  <c:v>6.9593211521000002</c:v>
                </c:pt>
              </c:numCache>
            </c:numRef>
          </c:xVal>
          <c:yVal>
            <c:numRef>
              <c:f>Sheet3!$K$1107:$K$1117</c:f>
              <c:numCache>
                <c:formatCode>General</c:formatCode>
                <c:ptCount val="11"/>
                <c:pt idx="0">
                  <c:v>80.970954324399997</c:v>
                </c:pt>
                <c:pt idx="1">
                  <c:v>13.0357567769</c:v>
                </c:pt>
                <c:pt idx="2">
                  <c:v>90.427808273699995</c:v>
                </c:pt>
                <c:pt idx="3">
                  <c:v>44.394077108099999</c:v>
                </c:pt>
                <c:pt idx="4">
                  <c:v>62.4691399668</c:v>
                </c:pt>
                <c:pt idx="5">
                  <c:v>40.358607408700003</c:v>
                </c:pt>
                <c:pt idx="6">
                  <c:v>-3.9454669184000002</c:v>
                </c:pt>
                <c:pt idx="7">
                  <c:v>72.555454066799996</c:v>
                </c:pt>
                <c:pt idx="8">
                  <c:v>17.116235025999998</c:v>
                </c:pt>
                <c:pt idx="9">
                  <c:v>111.4232382552</c:v>
                </c:pt>
                <c:pt idx="10">
                  <c:v>84.557222721599999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Sheet3!$J$1118:$J$1128</c:f>
              <c:numCache>
                <c:formatCode>General</c:formatCode>
                <c:ptCount val="11"/>
                <c:pt idx="0">
                  <c:v>18.0399770645</c:v>
                </c:pt>
                <c:pt idx="1">
                  <c:v>74.081775458600006</c:v>
                </c:pt>
                <c:pt idx="2">
                  <c:v>54.9947296442</c:v>
                </c:pt>
                <c:pt idx="3">
                  <c:v>50.025774140300001</c:v>
                </c:pt>
                <c:pt idx="4">
                  <c:v>52.258024312300002</c:v>
                </c:pt>
                <c:pt idx="5">
                  <c:v>-4.7276741968999998</c:v>
                </c:pt>
                <c:pt idx="6">
                  <c:v>142.3577285611</c:v>
                </c:pt>
                <c:pt idx="7">
                  <c:v>31.096201204300002</c:v>
                </c:pt>
                <c:pt idx="8">
                  <c:v>1.4535981124999999</c:v>
                </c:pt>
                <c:pt idx="9">
                  <c:v>42.277960436800001</c:v>
                </c:pt>
                <c:pt idx="10">
                  <c:v>77.799910867700007</c:v>
                </c:pt>
              </c:numCache>
            </c:numRef>
          </c:xVal>
          <c:yVal>
            <c:numRef>
              <c:f>Sheet3!$K$1118:$K$1128</c:f>
              <c:numCache>
                <c:formatCode>General</c:formatCode>
                <c:ptCount val="11"/>
                <c:pt idx="0">
                  <c:v>35.9631284003</c:v>
                </c:pt>
                <c:pt idx="1">
                  <c:v>51.745213299</c:v>
                </c:pt>
                <c:pt idx="2">
                  <c:v>101.08791839360001</c:v>
                </c:pt>
                <c:pt idx="3">
                  <c:v>103.65859579729999</c:v>
                </c:pt>
                <c:pt idx="4">
                  <c:v>60.921716956799997</c:v>
                </c:pt>
                <c:pt idx="5">
                  <c:v>42.5708180958</c:v>
                </c:pt>
                <c:pt idx="6">
                  <c:v>33.735261895500003</c:v>
                </c:pt>
                <c:pt idx="7">
                  <c:v>39.881974141199997</c:v>
                </c:pt>
                <c:pt idx="8">
                  <c:v>114.58561003280001</c:v>
                </c:pt>
                <c:pt idx="9">
                  <c:v>97.7761458019</c:v>
                </c:pt>
                <c:pt idx="10">
                  <c:v>56.314817107499998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Sheet3!$J$1129:$J$1136</c:f>
              <c:numCache>
                <c:formatCode>General</c:formatCode>
                <c:ptCount val="8"/>
                <c:pt idx="0">
                  <c:v>45.092278745400002</c:v>
                </c:pt>
                <c:pt idx="1">
                  <c:v>10.1154057017</c:v>
                </c:pt>
                <c:pt idx="2">
                  <c:v>46.908896354299998</c:v>
                </c:pt>
                <c:pt idx="3">
                  <c:v>32.858233481200003</c:v>
                </c:pt>
                <c:pt idx="4">
                  <c:v>5.0804410344999997</c:v>
                </c:pt>
                <c:pt idx="5">
                  <c:v>50.476867332700003</c:v>
                </c:pt>
                <c:pt idx="6">
                  <c:v>240.246393504</c:v>
                </c:pt>
                <c:pt idx="7">
                  <c:v>11.600035414300001</c:v>
                </c:pt>
              </c:numCache>
            </c:numRef>
          </c:xVal>
          <c:yVal>
            <c:numRef>
              <c:f>Sheet3!$K$1129:$K$1136</c:f>
              <c:numCache>
                <c:formatCode>General</c:formatCode>
                <c:ptCount val="8"/>
                <c:pt idx="0">
                  <c:v>18.2856555547</c:v>
                </c:pt>
                <c:pt idx="1">
                  <c:v>50.511016243599997</c:v>
                </c:pt>
                <c:pt idx="2">
                  <c:v>37.161922570599998</c:v>
                </c:pt>
                <c:pt idx="3">
                  <c:v>83.890659975800006</c:v>
                </c:pt>
                <c:pt idx="4">
                  <c:v>40.348801536700002</c:v>
                </c:pt>
                <c:pt idx="5">
                  <c:v>85.185776173299999</c:v>
                </c:pt>
                <c:pt idx="6">
                  <c:v>27.414915986600001</c:v>
                </c:pt>
                <c:pt idx="7">
                  <c:v>41.466465850699997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Sheet3!$J$1137:$J$1145</c:f>
              <c:numCache>
                <c:formatCode>General</c:formatCode>
                <c:ptCount val="9"/>
                <c:pt idx="0">
                  <c:v>50.8196803242</c:v>
                </c:pt>
                <c:pt idx="1">
                  <c:v>19.097525430600001</c:v>
                </c:pt>
                <c:pt idx="2">
                  <c:v>40.954663911300003</c:v>
                </c:pt>
                <c:pt idx="3">
                  <c:v>28.504338386499999</c:v>
                </c:pt>
                <c:pt idx="4">
                  <c:v>30.629798777600001</c:v>
                </c:pt>
                <c:pt idx="5">
                  <c:v>-7.1205088956000004</c:v>
                </c:pt>
                <c:pt idx="6">
                  <c:v>8.5272071284000006</c:v>
                </c:pt>
                <c:pt idx="7">
                  <c:v>32.583408926700002</c:v>
                </c:pt>
                <c:pt idx="8">
                  <c:v>71.454434113000005</c:v>
                </c:pt>
              </c:numCache>
            </c:numRef>
          </c:xVal>
          <c:yVal>
            <c:numRef>
              <c:f>Sheet3!$K$1137:$K$1145</c:f>
              <c:numCache>
                <c:formatCode>General</c:formatCode>
                <c:ptCount val="9"/>
                <c:pt idx="0">
                  <c:v>21.6239815285</c:v>
                </c:pt>
                <c:pt idx="1">
                  <c:v>-13.101698623100001</c:v>
                </c:pt>
                <c:pt idx="2">
                  <c:v>28.982323551499999</c:v>
                </c:pt>
                <c:pt idx="3">
                  <c:v>27.390110358000001</c:v>
                </c:pt>
                <c:pt idx="4">
                  <c:v>95.2178391546</c:v>
                </c:pt>
                <c:pt idx="5">
                  <c:v>44.245984568700003</c:v>
                </c:pt>
                <c:pt idx="6">
                  <c:v>22.452365773699999</c:v>
                </c:pt>
                <c:pt idx="7">
                  <c:v>144.2824247472</c:v>
                </c:pt>
                <c:pt idx="8">
                  <c:v>55.361451559800003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Sheet3!$J$1146:$J$1154</c:f>
              <c:numCache>
                <c:formatCode>General</c:formatCode>
                <c:ptCount val="9"/>
                <c:pt idx="0">
                  <c:v>104.6928598155</c:v>
                </c:pt>
                <c:pt idx="1">
                  <c:v>11.9995013206</c:v>
                </c:pt>
                <c:pt idx="2">
                  <c:v>51.067082706400001</c:v>
                </c:pt>
                <c:pt idx="3">
                  <c:v>27.118375479899999</c:v>
                </c:pt>
                <c:pt idx="4">
                  <c:v>12.9865625689</c:v>
                </c:pt>
                <c:pt idx="5">
                  <c:v>155.7154332568</c:v>
                </c:pt>
                <c:pt idx="6">
                  <c:v>134.24610824059999</c:v>
                </c:pt>
                <c:pt idx="7">
                  <c:v>20.765166299000001</c:v>
                </c:pt>
                <c:pt idx="8">
                  <c:v>42.272232448700002</c:v>
                </c:pt>
              </c:numCache>
            </c:numRef>
          </c:xVal>
          <c:yVal>
            <c:numRef>
              <c:f>Sheet3!$K$1146:$K$1154</c:f>
              <c:numCache>
                <c:formatCode>General</c:formatCode>
                <c:ptCount val="9"/>
                <c:pt idx="0">
                  <c:v>98.498121027699995</c:v>
                </c:pt>
                <c:pt idx="1">
                  <c:v>61.375354462200001</c:v>
                </c:pt>
                <c:pt idx="2">
                  <c:v>22.485345033400002</c:v>
                </c:pt>
                <c:pt idx="3">
                  <c:v>70.618578068299996</c:v>
                </c:pt>
                <c:pt idx="4">
                  <c:v>50.588160113800001</c:v>
                </c:pt>
                <c:pt idx="5">
                  <c:v>82.035065362699996</c:v>
                </c:pt>
                <c:pt idx="6">
                  <c:v>76.296512297999996</c:v>
                </c:pt>
                <c:pt idx="7">
                  <c:v>37.280280841699998</c:v>
                </c:pt>
                <c:pt idx="8">
                  <c:v>125.0377299006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84192"/>
        <c:axId val="227868672"/>
      </c:scatterChart>
      <c:valAx>
        <c:axId val="22778419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868672"/>
        <c:crosses val="autoZero"/>
        <c:crossBetween val="midCat"/>
      </c:valAx>
      <c:valAx>
        <c:axId val="22786867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7841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Sheet3!$J$1155:$J$1161</c:f>
              <c:numCache>
                <c:formatCode>General</c:formatCode>
                <c:ptCount val="7"/>
                <c:pt idx="0">
                  <c:v>-29.812064471199999</c:v>
                </c:pt>
                <c:pt idx="1">
                  <c:v>47.681194499999997</c:v>
                </c:pt>
                <c:pt idx="2">
                  <c:v>18.6591407017</c:v>
                </c:pt>
                <c:pt idx="3">
                  <c:v>34.802624080800001</c:v>
                </c:pt>
                <c:pt idx="4">
                  <c:v>-2.5623374451999998</c:v>
                </c:pt>
                <c:pt idx="5">
                  <c:v>21.692475780599999</c:v>
                </c:pt>
                <c:pt idx="6">
                  <c:v>53.712297537700003</c:v>
                </c:pt>
              </c:numCache>
            </c:numRef>
          </c:xVal>
          <c:yVal>
            <c:numRef>
              <c:f>Sheet3!$K$1155:$K$1161</c:f>
              <c:numCache>
                <c:formatCode>General</c:formatCode>
                <c:ptCount val="7"/>
                <c:pt idx="0">
                  <c:v>53.146300655099999</c:v>
                </c:pt>
                <c:pt idx="1">
                  <c:v>56.473080387800003</c:v>
                </c:pt>
                <c:pt idx="2">
                  <c:v>102.24741832380001</c:v>
                </c:pt>
                <c:pt idx="3">
                  <c:v>45.327340390700002</c:v>
                </c:pt>
                <c:pt idx="4">
                  <c:v>97.565641184200004</c:v>
                </c:pt>
                <c:pt idx="5">
                  <c:v>134.6089139437</c:v>
                </c:pt>
                <c:pt idx="6">
                  <c:v>101.5315214308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Sheet3!$J$1162:$J$1170</c:f>
              <c:numCache>
                <c:formatCode>General</c:formatCode>
                <c:ptCount val="9"/>
                <c:pt idx="0">
                  <c:v>27.5872265066</c:v>
                </c:pt>
                <c:pt idx="1">
                  <c:v>12.1318232477</c:v>
                </c:pt>
                <c:pt idx="2">
                  <c:v>43.406021817400003</c:v>
                </c:pt>
                <c:pt idx="3">
                  <c:v>24.136563503400001</c:v>
                </c:pt>
                <c:pt idx="4">
                  <c:v>-7.3900921598</c:v>
                </c:pt>
                <c:pt idx="5">
                  <c:v>63.833280600800002</c:v>
                </c:pt>
                <c:pt idx="6">
                  <c:v>133.74242323710001</c:v>
                </c:pt>
                <c:pt idx="7">
                  <c:v>-67.492510115499996</c:v>
                </c:pt>
                <c:pt idx="8">
                  <c:v>45.242739552499998</c:v>
                </c:pt>
              </c:numCache>
            </c:numRef>
          </c:xVal>
          <c:yVal>
            <c:numRef>
              <c:f>Sheet3!$K$1162:$K$1170</c:f>
              <c:numCache>
                <c:formatCode>General</c:formatCode>
                <c:ptCount val="9"/>
                <c:pt idx="0">
                  <c:v>53.742062931600003</c:v>
                </c:pt>
                <c:pt idx="1">
                  <c:v>-22.6593370808</c:v>
                </c:pt>
                <c:pt idx="2">
                  <c:v>68.884830148600003</c:v>
                </c:pt>
                <c:pt idx="3">
                  <c:v>59.209650086499998</c:v>
                </c:pt>
                <c:pt idx="4">
                  <c:v>44.372221020700003</c:v>
                </c:pt>
                <c:pt idx="5">
                  <c:v>68.552793805899995</c:v>
                </c:pt>
                <c:pt idx="6">
                  <c:v>137.42067545340001</c:v>
                </c:pt>
                <c:pt idx="7">
                  <c:v>-33.406045946399999</c:v>
                </c:pt>
                <c:pt idx="8">
                  <c:v>54.7514532016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Sheet3!$J$1171:$J$1181</c:f>
              <c:numCache>
                <c:formatCode>General</c:formatCode>
                <c:ptCount val="11"/>
                <c:pt idx="0">
                  <c:v>58.0430384167</c:v>
                </c:pt>
                <c:pt idx="1">
                  <c:v>30.7789811974</c:v>
                </c:pt>
                <c:pt idx="2">
                  <c:v>48.6267049896</c:v>
                </c:pt>
                <c:pt idx="3">
                  <c:v>68.4032377825</c:v>
                </c:pt>
                <c:pt idx="4">
                  <c:v>19.684189016600001</c:v>
                </c:pt>
                <c:pt idx="5">
                  <c:v>58.705411041600001</c:v>
                </c:pt>
                <c:pt idx="6">
                  <c:v>45.088511766099998</c:v>
                </c:pt>
                <c:pt idx="7">
                  <c:v>21.6900172002</c:v>
                </c:pt>
                <c:pt idx="8">
                  <c:v>18.825889180400001</c:v>
                </c:pt>
                <c:pt idx="9">
                  <c:v>44.107207331300003</c:v>
                </c:pt>
                <c:pt idx="10">
                  <c:v>14.970197327299999</c:v>
                </c:pt>
              </c:numCache>
            </c:numRef>
          </c:xVal>
          <c:yVal>
            <c:numRef>
              <c:f>Sheet3!$K$1171:$K$1181</c:f>
              <c:numCache>
                <c:formatCode>General</c:formatCode>
                <c:ptCount val="11"/>
                <c:pt idx="0">
                  <c:v>88.988878775299995</c:v>
                </c:pt>
                <c:pt idx="1">
                  <c:v>50.7296823999</c:v>
                </c:pt>
                <c:pt idx="2">
                  <c:v>98.652157293499997</c:v>
                </c:pt>
                <c:pt idx="3">
                  <c:v>59.9887534804</c:v>
                </c:pt>
                <c:pt idx="4">
                  <c:v>71.531405130099998</c:v>
                </c:pt>
                <c:pt idx="5">
                  <c:v>-5.8160302607999999</c:v>
                </c:pt>
                <c:pt idx="6">
                  <c:v>41.558914817900003</c:v>
                </c:pt>
                <c:pt idx="7">
                  <c:v>56.591468337499997</c:v>
                </c:pt>
                <c:pt idx="8">
                  <c:v>74.355408845900001</c:v>
                </c:pt>
                <c:pt idx="9">
                  <c:v>154.1408968698</c:v>
                </c:pt>
                <c:pt idx="10">
                  <c:v>66.118960153200007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Sheet3!$J$1182:$J$1192</c:f>
              <c:numCache>
                <c:formatCode>General</c:formatCode>
                <c:ptCount val="11"/>
                <c:pt idx="0">
                  <c:v>34.018576376799999</c:v>
                </c:pt>
                <c:pt idx="1">
                  <c:v>89.656968753200005</c:v>
                </c:pt>
                <c:pt idx="2">
                  <c:v>35.980260236699998</c:v>
                </c:pt>
                <c:pt idx="3">
                  <c:v>-4.8164720860000001</c:v>
                </c:pt>
                <c:pt idx="4">
                  <c:v>10.7499768343</c:v>
                </c:pt>
                <c:pt idx="5">
                  <c:v>-2.1230584412</c:v>
                </c:pt>
                <c:pt idx="6">
                  <c:v>63.958713220299998</c:v>
                </c:pt>
                <c:pt idx="7">
                  <c:v>-20.137670254</c:v>
                </c:pt>
                <c:pt idx="8">
                  <c:v>2.3849322076999999</c:v>
                </c:pt>
                <c:pt idx="9">
                  <c:v>27.672673253100001</c:v>
                </c:pt>
                <c:pt idx="10">
                  <c:v>89.840230162799998</c:v>
                </c:pt>
              </c:numCache>
            </c:numRef>
          </c:xVal>
          <c:yVal>
            <c:numRef>
              <c:f>Sheet3!$K$1182:$K$1192</c:f>
              <c:numCache>
                <c:formatCode>General</c:formatCode>
                <c:ptCount val="11"/>
                <c:pt idx="0">
                  <c:v>50.313883549800003</c:v>
                </c:pt>
                <c:pt idx="1">
                  <c:v>68.392776756900005</c:v>
                </c:pt>
                <c:pt idx="2">
                  <c:v>33.0295502476</c:v>
                </c:pt>
                <c:pt idx="3">
                  <c:v>83.154828896300003</c:v>
                </c:pt>
                <c:pt idx="4">
                  <c:v>50.974505315400002</c:v>
                </c:pt>
                <c:pt idx="5">
                  <c:v>65.847996555199998</c:v>
                </c:pt>
                <c:pt idx="6">
                  <c:v>12.126609567999999</c:v>
                </c:pt>
                <c:pt idx="7">
                  <c:v>-8.0498634796000008</c:v>
                </c:pt>
                <c:pt idx="8">
                  <c:v>52.877539261499997</c:v>
                </c:pt>
                <c:pt idx="9">
                  <c:v>127.9233562444</c:v>
                </c:pt>
                <c:pt idx="10">
                  <c:v>78.791394060599998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Sheet3!$J$1193:$J$1200</c:f>
              <c:numCache>
                <c:formatCode>General</c:formatCode>
                <c:ptCount val="8"/>
                <c:pt idx="0">
                  <c:v>25.1509284839</c:v>
                </c:pt>
                <c:pt idx="1">
                  <c:v>-62.369841942999997</c:v>
                </c:pt>
                <c:pt idx="2">
                  <c:v>30.836466283899998</c:v>
                </c:pt>
                <c:pt idx="3">
                  <c:v>54.882609177900001</c:v>
                </c:pt>
                <c:pt idx="4">
                  <c:v>-16.137211782400001</c:v>
                </c:pt>
                <c:pt idx="5">
                  <c:v>3.9358596605999998</c:v>
                </c:pt>
                <c:pt idx="6">
                  <c:v>151.30169912349999</c:v>
                </c:pt>
                <c:pt idx="7">
                  <c:v>18.126186219800001</c:v>
                </c:pt>
              </c:numCache>
            </c:numRef>
          </c:xVal>
          <c:yVal>
            <c:numRef>
              <c:f>Sheet3!$K$1193:$K$1200</c:f>
              <c:numCache>
                <c:formatCode>General</c:formatCode>
                <c:ptCount val="8"/>
                <c:pt idx="0">
                  <c:v>24.430735198600001</c:v>
                </c:pt>
                <c:pt idx="1">
                  <c:v>37.224219897799998</c:v>
                </c:pt>
                <c:pt idx="2">
                  <c:v>24.139675228600002</c:v>
                </c:pt>
                <c:pt idx="3">
                  <c:v>101.3203676868</c:v>
                </c:pt>
                <c:pt idx="4">
                  <c:v>70.6049559139</c:v>
                </c:pt>
                <c:pt idx="5">
                  <c:v>93.759907862700004</c:v>
                </c:pt>
                <c:pt idx="6">
                  <c:v>140.35372154500001</c:v>
                </c:pt>
                <c:pt idx="7">
                  <c:v>28.713748435300001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Sheet3!$J$1201:$J$1209</c:f>
              <c:numCache>
                <c:formatCode>General</c:formatCode>
                <c:ptCount val="9"/>
                <c:pt idx="0">
                  <c:v>36.435822672500002</c:v>
                </c:pt>
                <c:pt idx="1">
                  <c:v>63.047588407200003</c:v>
                </c:pt>
                <c:pt idx="2">
                  <c:v>1.6759105131000001</c:v>
                </c:pt>
                <c:pt idx="3">
                  <c:v>-9.5431288001999999</c:v>
                </c:pt>
                <c:pt idx="4">
                  <c:v>-4.1103326350999998</c:v>
                </c:pt>
                <c:pt idx="5">
                  <c:v>18.602979876399999</c:v>
                </c:pt>
                <c:pt idx="6">
                  <c:v>-64.166149366900001</c:v>
                </c:pt>
                <c:pt idx="7">
                  <c:v>4.7362922578999997</c:v>
                </c:pt>
                <c:pt idx="8">
                  <c:v>36.061413919300001</c:v>
                </c:pt>
              </c:numCache>
            </c:numRef>
          </c:xVal>
          <c:yVal>
            <c:numRef>
              <c:f>Sheet3!$K$1201:$K$1209</c:f>
              <c:numCache>
                <c:formatCode>General</c:formatCode>
                <c:ptCount val="9"/>
                <c:pt idx="0">
                  <c:v>54.495653719899998</c:v>
                </c:pt>
                <c:pt idx="1">
                  <c:v>30.4046702642</c:v>
                </c:pt>
                <c:pt idx="2">
                  <c:v>137.40392743929999</c:v>
                </c:pt>
                <c:pt idx="3">
                  <c:v>19.586406259299999</c:v>
                </c:pt>
                <c:pt idx="4">
                  <c:v>65.420083080599994</c:v>
                </c:pt>
                <c:pt idx="5">
                  <c:v>29.140074760099999</c:v>
                </c:pt>
                <c:pt idx="6">
                  <c:v>-31.5772261712</c:v>
                </c:pt>
                <c:pt idx="7">
                  <c:v>58.331964073400002</c:v>
                </c:pt>
                <c:pt idx="8">
                  <c:v>79.774807373300007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Sheet3!$J$1210:$J$1218</c:f>
              <c:numCache>
                <c:formatCode>General</c:formatCode>
                <c:ptCount val="9"/>
                <c:pt idx="0">
                  <c:v>92.2533900719</c:v>
                </c:pt>
                <c:pt idx="1">
                  <c:v>2.7210537418</c:v>
                </c:pt>
                <c:pt idx="2">
                  <c:v>-21.563074005000001</c:v>
                </c:pt>
                <c:pt idx="3">
                  <c:v>23.324955363400001</c:v>
                </c:pt>
                <c:pt idx="4">
                  <c:v>17.706025504599999</c:v>
                </c:pt>
                <c:pt idx="5">
                  <c:v>121.2395180284</c:v>
                </c:pt>
                <c:pt idx="6">
                  <c:v>150.82626135309999</c:v>
                </c:pt>
                <c:pt idx="7">
                  <c:v>-48.377791893400001</c:v>
                </c:pt>
                <c:pt idx="8">
                  <c:v>-64.667469878000006</c:v>
                </c:pt>
              </c:numCache>
            </c:numRef>
          </c:xVal>
          <c:yVal>
            <c:numRef>
              <c:f>Sheet3!$K$1210:$K$1218</c:f>
              <c:numCache>
                <c:formatCode>General</c:formatCode>
                <c:ptCount val="9"/>
                <c:pt idx="0">
                  <c:v>96.323717691799999</c:v>
                </c:pt>
                <c:pt idx="1">
                  <c:v>35.4711592771</c:v>
                </c:pt>
                <c:pt idx="2">
                  <c:v>0.87480539509999999</c:v>
                </c:pt>
                <c:pt idx="3">
                  <c:v>95.723360270200004</c:v>
                </c:pt>
                <c:pt idx="4">
                  <c:v>51.912703206400003</c:v>
                </c:pt>
                <c:pt idx="5">
                  <c:v>74.909034172700004</c:v>
                </c:pt>
                <c:pt idx="6">
                  <c:v>93.401483930300003</c:v>
                </c:pt>
                <c:pt idx="7">
                  <c:v>-10.640259136499999</c:v>
                </c:pt>
                <c:pt idx="8">
                  <c:v>101.4226823039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18592"/>
        <c:axId val="227920896"/>
      </c:scatterChart>
      <c:valAx>
        <c:axId val="22791859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920896"/>
        <c:crosses val="autoZero"/>
        <c:crossBetween val="midCat"/>
      </c:valAx>
      <c:valAx>
        <c:axId val="22792089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7918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4876933704269"/>
          <c:y val="0.11224039930090851"/>
          <c:w val="0.80963281070492221"/>
          <c:h val="0.824456273419386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3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7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8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7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9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3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0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4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8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4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1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Sheet3!$E$67:$E$130</c:f>
              <c:numCache>
                <c:formatCode>0.00</c:formatCode>
                <c:ptCount val="64"/>
                <c:pt idx="0">
                  <c:v>833.33333333329995</c:v>
                </c:pt>
                <c:pt idx="1">
                  <c:v>589.25565098879986</c:v>
                </c:pt>
                <c:pt idx="2">
                  <c:v>5.104785228785712E-14</c:v>
                </c:pt>
                <c:pt idx="3">
                  <c:v>-589.25565098879986</c:v>
                </c:pt>
                <c:pt idx="4">
                  <c:v>-833.33333333329995</c:v>
                </c:pt>
                <c:pt idx="5">
                  <c:v>-589.25565098880008</c:v>
                </c:pt>
                <c:pt idx="6">
                  <c:v>-1.5314355686357137E-13</c:v>
                </c:pt>
                <c:pt idx="7">
                  <c:v>589.25565098879974</c:v>
                </c:pt>
                <c:pt idx="8">
                  <c:v>1388.8888888889001</c:v>
                </c:pt>
                <c:pt idx="9">
                  <c:v>1229.8000356294997</c:v>
                </c:pt>
                <c:pt idx="10">
                  <c:v>788.97881490440011</c:v>
                </c:pt>
                <c:pt idx="11">
                  <c:v>167.41205591020108</c:v>
                </c:pt>
                <c:pt idx="12">
                  <c:v>-492.50678755909991</c:v>
                </c:pt>
                <c:pt idx="13">
                  <c:v>-1039.5982613487997</c:v>
                </c:pt>
                <c:pt idx="14">
                  <c:v>-1348.5303019805999</c:v>
                </c:pt>
                <c:pt idx="15">
                  <c:v>-1348.5303019806001</c:v>
                </c:pt>
                <c:pt idx="16">
                  <c:v>-1039.5982613488</c:v>
                </c:pt>
                <c:pt idx="17">
                  <c:v>-492.50678755910047</c:v>
                </c:pt>
                <c:pt idx="18">
                  <c:v>167.41205591020139</c:v>
                </c:pt>
                <c:pt idx="19">
                  <c:v>788.9788149044</c:v>
                </c:pt>
                <c:pt idx="20">
                  <c:v>1229.8000356294997</c:v>
                </c:pt>
                <c:pt idx="21">
                  <c:v>1944.4444444444</c:v>
                </c:pt>
                <c:pt idx="22">
                  <c:v>1839.0890810845999</c:v>
                </c:pt>
                <c:pt idx="23">
                  <c:v>1534.4398793819</c:v>
                </c:pt>
                <c:pt idx="24">
                  <c:v>1063.5103074603001</c:v>
                </c:pt>
                <c:pt idx="25">
                  <c:v>477.33289166270038</c:v>
                </c:pt>
                <c:pt idx="26">
                  <c:v>-160.57094952949794</c:v>
                </c:pt>
                <c:pt idx="27">
                  <c:v>-781.07443682520011</c:v>
                </c:pt>
                <c:pt idx="28">
                  <c:v>-1316.9363892722997</c:v>
                </c:pt>
                <c:pt idx="29">
                  <c:v>-1710.0878495681998</c:v>
                </c:pt>
                <c:pt idx="30">
                  <c:v>-1917.9247566163999</c:v>
                </c:pt>
                <c:pt idx="31">
                  <c:v>-1917.9247566164001</c:v>
                </c:pt>
                <c:pt idx="32">
                  <c:v>-1710.0878495682</c:v>
                </c:pt>
                <c:pt idx="33">
                  <c:v>-1316.9363892722999</c:v>
                </c:pt>
                <c:pt idx="34">
                  <c:v>-781.07443682520056</c:v>
                </c:pt>
                <c:pt idx="35">
                  <c:v>-160.57094952949927</c:v>
                </c:pt>
                <c:pt idx="36">
                  <c:v>477.33289166270032</c:v>
                </c:pt>
                <c:pt idx="37">
                  <c:v>1063.5103074603001</c:v>
                </c:pt>
                <c:pt idx="38">
                  <c:v>1534.4398793819</c:v>
                </c:pt>
                <c:pt idx="39">
                  <c:v>1839.0890810845999</c:v>
                </c:pt>
                <c:pt idx="40">
                  <c:v>2500</c:v>
                </c:pt>
                <c:pt idx="41">
                  <c:v>2414.8145657227001</c:v>
                </c:pt>
                <c:pt idx="42">
                  <c:v>2165.0635094610975</c:v>
                </c:pt>
                <c:pt idx="43">
                  <c:v>1767.7669529664001</c:v>
                </c:pt>
                <c:pt idx="44">
                  <c:v>1249.9999999999989</c:v>
                </c:pt>
                <c:pt idx="45">
                  <c:v>647.04761275629926</c:v>
                </c:pt>
                <c:pt idx="46">
                  <c:v>1.531435568635775E-13</c:v>
                </c:pt>
                <c:pt idx="47">
                  <c:v>-647.04761275629903</c:v>
                </c:pt>
                <c:pt idx="48">
                  <c:v>-1249.9999999999984</c:v>
                </c:pt>
                <c:pt idx="49">
                  <c:v>-1767.7669529663999</c:v>
                </c:pt>
                <c:pt idx="50">
                  <c:v>-2165.0635094610975</c:v>
                </c:pt>
                <c:pt idx="51">
                  <c:v>-2414.8145657226996</c:v>
                </c:pt>
                <c:pt idx="52">
                  <c:v>-2500</c:v>
                </c:pt>
                <c:pt idx="53">
                  <c:v>-2414.8145657227001</c:v>
                </c:pt>
                <c:pt idx="54">
                  <c:v>-2165.0635094610975</c:v>
                </c:pt>
                <c:pt idx="55">
                  <c:v>-1767.7669529664004</c:v>
                </c:pt>
                <c:pt idx="56">
                  <c:v>-1249.9999999999991</c:v>
                </c:pt>
                <c:pt idx="57">
                  <c:v>-647.04761275630017</c:v>
                </c:pt>
                <c:pt idx="58">
                  <c:v>-4.594306705907325E-13</c:v>
                </c:pt>
                <c:pt idx="59">
                  <c:v>647.04761275629926</c:v>
                </c:pt>
                <c:pt idx="60">
                  <c:v>1249.9999999999984</c:v>
                </c:pt>
                <c:pt idx="61">
                  <c:v>1767.7669529663995</c:v>
                </c:pt>
                <c:pt idx="62">
                  <c:v>2165.0635094610971</c:v>
                </c:pt>
                <c:pt idx="63">
                  <c:v>2414.8145657226996</c:v>
                </c:pt>
              </c:numCache>
            </c:numRef>
          </c:xVal>
          <c:yVal>
            <c:numRef>
              <c:f>Sheet3!$F$67:$F$130</c:f>
              <c:numCache>
                <c:formatCode>General</c:formatCode>
                <c:ptCount val="64"/>
                <c:pt idx="0">
                  <c:v>0</c:v>
                </c:pt>
                <c:pt idx="1">
                  <c:v>589.25565098879997</c:v>
                </c:pt>
                <c:pt idx="2">
                  <c:v>833.33333333329995</c:v>
                </c:pt>
                <c:pt idx="3">
                  <c:v>589.25565098879997</c:v>
                </c:pt>
                <c:pt idx="4">
                  <c:v>1.0209570457571424E-13</c:v>
                </c:pt>
                <c:pt idx="5">
                  <c:v>-589.25565098879986</c:v>
                </c:pt>
                <c:pt idx="6">
                  <c:v>-833.33333333329995</c:v>
                </c:pt>
                <c:pt idx="7">
                  <c:v>-589.25565098880008</c:v>
                </c:pt>
                <c:pt idx="8">
                  <c:v>0</c:v>
                </c:pt>
                <c:pt idx="9">
                  <c:v>645.44885006080005</c:v>
                </c:pt>
                <c:pt idx="10">
                  <c:v>1143.0331470745</c:v>
                </c:pt>
                <c:pt idx="11">
                  <c:v>1378.7623251361999</c:v>
                </c:pt>
                <c:pt idx="12">
                  <c:v>1298.6336703964002</c:v>
                </c:pt>
                <c:pt idx="13">
                  <c:v>921.00369200110015</c:v>
                </c:pt>
                <c:pt idx="14">
                  <c:v>332.38286706610012</c:v>
                </c:pt>
                <c:pt idx="15">
                  <c:v>-332.38286706609972</c:v>
                </c:pt>
                <c:pt idx="16">
                  <c:v>-921.00369200109981</c:v>
                </c:pt>
                <c:pt idx="17">
                  <c:v>-1298.6336703964</c:v>
                </c:pt>
                <c:pt idx="18">
                  <c:v>-1378.7623251361999</c:v>
                </c:pt>
                <c:pt idx="19">
                  <c:v>-1143.0331470745002</c:v>
                </c:pt>
                <c:pt idx="20">
                  <c:v>-645.44885006079994</c:v>
                </c:pt>
                <c:pt idx="21">
                  <c:v>0</c:v>
                </c:pt>
                <c:pt idx="22">
                  <c:v>631.36007900909999</c:v>
                </c:pt>
                <c:pt idx="23">
                  <c:v>1194.3024968965999</c:v>
                </c:pt>
                <c:pt idx="24">
                  <c:v>1627.8237077327001</c:v>
                </c:pt>
                <c:pt idx="25">
                  <c:v>1884.9449615486999</c:v>
                </c:pt>
                <c:pt idx="26">
                  <c:v>1937.8031808462999</c:v>
                </c:pt>
                <c:pt idx="27">
                  <c:v>1780.6703573847999</c:v>
                </c:pt>
                <c:pt idx="28">
                  <c:v>1430.5742707533002</c:v>
                </c:pt>
                <c:pt idx="29">
                  <c:v>925.45326423880033</c:v>
                </c:pt>
                <c:pt idx="30">
                  <c:v>320.04503665700042</c:v>
                </c:pt>
                <c:pt idx="31">
                  <c:v>-320.04503665699997</c:v>
                </c:pt>
                <c:pt idx="32">
                  <c:v>-925.45326423879987</c:v>
                </c:pt>
                <c:pt idx="33">
                  <c:v>-1430.5742707532997</c:v>
                </c:pt>
                <c:pt idx="34">
                  <c:v>-1780.6703573847997</c:v>
                </c:pt>
                <c:pt idx="35">
                  <c:v>-1937.8031808462999</c:v>
                </c:pt>
                <c:pt idx="36">
                  <c:v>-1884.9449615486999</c:v>
                </c:pt>
                <c:pt idx="37">
                  <c:v>-1627.8237077327001</c:v>
                </c:pt>
                <c:pt idx="38">
                  <c:v>-1194.3024968965999</c:v>
                </c:pt>
                <c:pt idx="39">
                  <c:v>-631.36007900910022</c:v>
                </c:pt>
                <c:pt idx="40">
                  <c:v>0</c:v>
                </c:pt>
                <c:pt idx="41">
                  <c:v>647.04761275630005</c:v>
                </c:pt>
                <c:pt idx="42">
                  <c:v>1249.9999999999986</c:v>
                </c:pt>
                <c:pt idx="43">
                  <c:v>1767.7669529663999</c:v>
                </c:pt>
                <c:pt idx="44">
                  <c:v>2165.0635094610975</c:v>
                </c:pt>
                <c:pt idx="45">
                  <c:v>2414.8145657227001</c:v>
                </c:pt>
                <c:pt idx="46">
                  <c:v>2500</c:v>
                </c:pt>
                <c:pt idx="47">
                  <c:v>2414.8145657227001</c:v>
                </c:pt>
                <c:pt idx="48">
                  <c:v>2165.0635094610975</c:v>
                </c:pt>
                <c:pt idx="49">
                  <c:v>1767.7669529664001</c:v>
                </c:pt>
                <c:pt idx="50">
                  <c:v>1249.9999999999989</c:v>
                </c:pt>
                <c:pt idx="51">
                  <c:v>647.04761275630005</c:v>
                </c:pt>
                <c:pt idx="52">
                  <c:v>3.06287113727155E-13</c:v>
                </c:pt>
                <c:pt idx="53">
                  <c:v>-647.04761275629949</c:v>
                </c:pt>
                <c:pt idx="54">
                  <c:v>-1249.9999999999984</c:v>
                </c:pt>
                <c:pt idx="55">
                  <c:v>-1767.7669529663999</c:v>
                </c:pt>
                <c:pt idx="56">
                  <c:v>-2165.0635094610971</c:v>
                </c:pt>
                <c:pt idx="57">
                  <c:v>-2414.8145657226996</c:v>
                </c:pt>
                <c:pt idx="58">
                  <c:v>-2500</c:v>
                </c:pt>
                <c:pt idx="59">
                  <c:v>-2414.8145657227001</c:v>
                </c:pt>
                <c:pt idx="60">
                  <c:v>-2165.0635094610975</c:v>
                </c:pt>
                <c:pt idx="61">
                  <c:v>-1767.7669529664004</c:v>
                </c:pt>
                <c:pt idx="62">
                  <c:v>-1249.9999999999991</c:v>
                </c:pt>
                <c:pt idx="63">
                  <c:v>-647.0476127563004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01216"/>
        <c:axId val="228202752"/>
      </c:scatterChart>
      <c:valAx>
        <c:axId val="228201216"/>
        <c:scaling>
          <c:orientation val="minMax"/>
          <c:max val="2500"/>
          <c:min val="-2500"/>
        </c:scaling>
        <c:delete val="1"/>
        <c:axPos val="b"/>
        <c:numFmt formatCode="0" sourceLinked="0"/>
        <c:majorTickMark val="out"/>
        <c:minorTickMark val="none"/>
        <c:tickLblPos val="nextTo"/>
        <c:crossAx val="228202752"/>
        <c:crosses val="autoZero"/>
        <c:crossBetween val="midCat"/>
        <c:majorUnit val="500"/>
      </c:valAx>
      <c:valAx>
        <c:axId val="228202752"/>
        <c:scaling>
          <c:orientation val="minMax"/>
          <c:max val="2500"/>
          <c:min val="-2500"/>
        </c:scaling>
        <c:delete val="1"/>
        <c:axPos val="l"/>
        <c:numFmt formatCode="General" sourceLinked="1"/>
        <c:majorTickMark val="out"/>
        <c:minorTickMark val="none"/>
        <c:tickLblPos val="nextTo"/>
        <c:crossAx val="2282012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23519712451002E-2"/>
          <c:y val="0.19243703124916453"/>
          <c:w val="0.88684343434343438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Sheet3!$J$67:$J$73</c:f>
              <c:numCache>
                <c:formatCode>General</c:formatCode>
                <c:ptCount val="7"/>
                <c:pt idx="0">
                  <c:v>10.409786602100001</c:v>
                </c:pt>
                <c:pt idx="1">
                  <c:v>3.3608634558000001</c:v>
                </c:pt>
                <c:pt idx="2">
                  <c:v>-52.509839578499999</c:v>
                </c:pt>
                <c:pt idx="3">
                  <c:v>56.933682124699999</c:v>
                </c:pt>
                <c:pt idx="4">
                  <c:v>-88.189612363199998</c:v>
                </c:pt>
                <c:pt idx="5">
                  <c:v>-56.050709763999997</c:v>
                </c:pt>
                <c:pt idx="6">
                  <c:v>28.685357644900002</c:v>
                </c:pt>
              </c:numCache>
            </c:numRef>
          </c:xVal>
          <c:yVal>
            <c:numRef>
              <c:f>Sheet3!$K$67:$K$73</c:f>
              <c:numCache>
                <c:formatCode>General</c:formatCode>
                <c:ptCount val="7"/>
                <c:pt idx="0">
                  <c:v>43.613331083600002</c:v>
                </c:pt>
                <c:pt idx="1">
                  <c:v>204.0805889225</c:v>
                </c:pt>
                <c:pt idx="2">
                  <c:v>150.28570955660001</c:v>
                </c:pt>
                <c:pt idx="3">
                  <c:v>12.829338398999999</c:v>
                </c:pt>
                <c:pt idx="4">
                  <c:v>6.6945539783000001</c:v>
                </c:pt>
                <c:pt idx="5">
                  <c:v>-69.132799173699993</c:v>
                </c:pt>
                <c:pt idx="6">
                  <c:v>-69.952802835100002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Sheet3!$J$74:$J$82</c:f>
              <c:numCache>
                <c:formatCode>General</c:formatCode>
                <c:ptCount val="9"/>
                <c:pt idx="0">
                  <c:v>3.9780494503999999</c:v>
                </c:pt>
                <c:pt idx="1">
                  <c:v>-46.479896814999996</c:v>
                </c:pt>
                <c:pt idx="2">
                  <c:v>25.831052755599998</c:v>
                </c:pt>
                <c:pt idx="3">
                  <c:v>70.326098437300004</c:v>
                </c:pt>
                <c:pt idx="4">
                  <c:v>-45.017979548600003</c:v>
                </c:pt>
                <c:pt idx="5">
                  <c:v>47.347908805400003</c:v>
                </c:pt>
                <c:pt idx="6">
                  <c:v>79.462962238399996</c:v>
                </c:pt>
                <c:pt idx="7">
                  <c:v>-17.6515262785</c:v>
                </c:pt>
                <c:pt idx="8">
                  <c:v>123.14866033</c:v>
                </c:pt>
              </c:numCache>
            </c:numRef>
          </c:xVal>
          <c:yVal>
            <c:numRef>
              <c:f>Sheet3!$K$74:$K$82</c:f>
              <c:numCache>
                <c:formatCode>General</c:formatCode>
                <c:ptCount val="9"/>
                <c:pt idx="0">
                  <c:v>96.199179989800001</c:v>
                </c:pt>
                <c:pt idx="1">
                  <c:v>89.761709546199995</c:v>
                </c:pt>
                <c:pt idx="2">
                  <c:v>-37.793304173000003</c:v>
                </c:pt>
                <c:pt idx="3">
                  <c:v>63.549826819400003</c:v>
                </c:pt>
                <c:pt idx="4">
                  <c:v>4.5652674327999998</c:v>
                </c:pt>
                <c:pt idx="5">
                  <c:v>-39.900872779700002</c:v>
                </c:pt>
                <c:pt idx="6">
                  <c:v>199.91272418649999</c:v>
                </c:pt>
                <c:pt idx="7">
                  <c:v>286.62099911680002</c:v>
                </c:pt>
                <c:pt idx="8">
                  <c:v>10.638388365300001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Sheet3!$J$83:$J$93</c:f>
              <c:numCache>
                <c:formatCode>General</c:formatCode>
                <c:ptCount val="11"/>
                <c:pt idx="0">
                  <c:v>3.4038777568</c:v>
                </c:pt>
                <c:pt idx="1">
                  <c:v>3.6590044804000001</c:v>
                </c:pt>
                <c:pt idx="2">
                  <c:v>-30.240451418300001</c:v>
                </c:pt>
                <c:pt idx="3">
                  <c:v>54.485422128400003</c:v>
                </c:pt>
                <c:pt idx="4">
                  <c:v>76.082553671100001</c:v>
                </c:pt>
                <c:pt idx="5">
                  <c:v>-12.7770317205</c:v>
                </c:pt>
                <c:pt idx="6">
                  <c:v>-48.964616333000002</c:v>
                </c:pt>
                <c:pt idx="7">
                  <c:v>-11.118621669099999</c:v>
                </c:pt>
                <c:pt idx="8">
                  <c:v>-59.196772162800002</c:v>
                </c:pt>
                <c:pt idx="9">
                  <c:v>7.5522215989000001</c:v>
                </c:pt>
                <c:pt idx="10">
                  <c:v>98.842795441800007</c:v>
                </c:pt>
              </c:numCache>
            </c:numRef>
          </c:xVal>
          <c:yVal>
            <c:numRef>
              <c:f>Sheet3!$K$83:$K$93</c:f>
              <c:numCache>
                <c:formatCode>General</c:formatCode>
                <c:ptCount val="11"/>
                <c:pt idx="0">
                  <c:v>110.5531367296</c:v>
                </c:pt>
                <c:pt idx="1">
                  <c:v>14.0109081389</c:v>
                </c:pt>
                <c:pt idx="2">
                  <c:v>17.156276617300001</c:v>
                </c:pt>
                <c:pt idx="3">
                  <c:v>30.476930337700001</c:v>
                </c:pt>
                <c:pt idx="4">
                  <c:v>119.5420614474</c:v>
                </c:pt>
                <c:pt idx="5">
                  <c:v>225.7780571875</c:v>
                </c:pt>
                <c:pt idx="6">
                  <c:v>103.6721709654</c:v>
                </c:pt>
                <c:pt idx="7">
                  <c:v>-53.944877533300001</c:v>
                </c:pt>
                <c:pt idx="8">
                  <c:v>252.6391519515</c:v>
                </c:pt>
                <c:pt idx="9">
                  <c:v>-81.049681116499997</c:v>
                </c:pt>
                <c:pt idx="10">
                  <c:v>-56.619062506399999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Sheet3!$J$94:$J$104</c:f>
              <c:numCache>
                <c:formatCode>General</c:formatCode>
                <c:ptCount val="11"/>
                <c:pt idx="0">
                  <c:v>-5.7735069051999997</c:v>
                </c:pt>
                <c:pt idx="1">
                  <c:v>39.435535990799998</c:v>
                </c:pt>
                <c:pt idx="2">
                  <c:v>-14.402891821500001</c:v>
                </c:pt>
                <c:pt idx="3">
                  <c:v>61.492122966899998</c:v>
                </c:pt>
                <c:pt idx="4">
                  <c:v>-27.9689273505</c:v>
                </c:pt>
                <c:pt idx="5">
                  <c:v>-53.565914623099999</c:v>
                </c:pt>
                <c:pt idx="6">
                  <c:v>33.7608040613</c:v>
                </c:pt>
                <c:pt idx="7">
                  <c:v>-82.374294462799995</c:v>
                </c:pt>
                <c:pt idx="8">
                  <c:v>-21.1448763056</c:v>
                </c:pt>
                <c:pt idx="9">
                  <c:v>69.212760340299994</c:v>
                </c:pt>
                <c:pt idx="10">
                  <c:v>135.47619357569999</c:v>
                </c:pt>
              </c:numCache>
            </c:numRef>
          </c:xVal>
          <c:yVal>
            <c:numRef>
              <c:f>Sheet3!$K$94:$K$104</c:f>
              <c:numCache>
                <c:formatCode>General</c:formatCode>
                <c:ptCount val="11"/>
                <c:pt idx="0">
                  <c:v>85.3439481212</c:v>
                </c:pt>
                <c:pt idx="1">
                  <c:v>106.3214352581</c:v>
                </c:pt>
                <c:pt idx="2">
                  <c:v>-9.7469026571999997</c:v>
                </c:pt>
                <c:pt idx="3">
                  <c:v>10.225166451</c:v>
                </c:pt>
                <c:pt idx="4">
                  <c:v>209.12877088900001</c:v>
                </c:pt>
                <c:pt idx="5">
                  <c:v>42.800699136200002</c:v>
                </c:pt>
                <c:pt idx="6">
                  <c:v>254.113496575</c:v>
                </c:pt>
                <c:pt idx="7">
                  <c:v>165.52912801190001</c:v>
                </c:pt>
                <c:pt idx="8">
                  <c:v>-59.441491404799997</c:v>
                </c:pt>
                <c:pt idx="9">
                  <c:v>-65.7663441869</c:v>
                </c:pt>
                <c:pt idx="10">
                  <c:v>41.6996652041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Sheet3!$J$105:$J$112</c:f>
              <c:numCache>
                <c:formatCode>General</c:formatCode>
                <c:ptCount val="8"/>
                <c:pt idx="0">
                  <c:v>-30.513404829199999</c:v>
                </c:pt>
                <c:pt idx="1">
                  <c:v>1.2457451901000001</c:v>
                </c:pt>
                <c:pt idx="2">
                  <c:v>35.188627615100003</c:v>
                </c:pt>
                <c:pt idx="3">
                  <c:v>-46.551733657900002</c:v>
                </c:pt>
                <c:pt idx="4">
                  <c:v>-33.671772469099999</c:v>
                </c:pt>
                <c:pt idx="5">
                  <c:v>83.043691151199994</c:v>
                </c:pt>
                <c:pt idx="6">
                  <c:v>96.435621429400001</c:v>
                </c:pt>
                <c:pt idx="7">
                  <c:v>-93.228716264200003</c:v>
                </c:pt>
              </c:numCache>
            </c:numRef>
          </c:xVal>
          <c:yVal>
            <c:numRef>
              <c:f>Sheet3!$K$105:$K$112</c:f>
              <c:numCache>
                <c:formatCode>General</c:formatCode>
                <c:ptCount val="8"/>
                <c:pt idx="0">
                  <c:v>39.145457359799998</c:v>
                </c:pt>
                <c:pt idx="1">
                  <c:v>141.13448102269999</c:v>
                </c:pt>
                <c:pt idx="2">
                  <c:v>-26.747760442299999</c:v>
                </c:pt>
                <c:pt idx="3">
                  <c:v>180.07126898929999</c:v>
                </c:pt>
                <c:pt idx="4">
                  <c:v>-43.813456790099998</c:v>
                </c:pt>
                <c:pt idx="5">
                  <c:v>30.942322406100001</c:v>
                </c:pt>
                <c:pt idx="6">
                  <c:v>147.254435317</c:v>
                </c:pt>
                <c:pt idx="7">
                  <c:v>52.386975875099999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Sheet3!$J$113:$J$121</c:f>
              <c:numCache>
                <c:formatCode>General</c:formatCode>
                <c:ptCount val="9"/>
                <c:pt idx="0">
                  <c:v>3.3083200986999999</c:v>
                </c:pt>
                <c:pt idx="1">
                  <c:v>48.370385357300002</c:v>
                </c:pt>
                <c:pt idx="2">
                  <c:v>-49.786287450000003</c:v>
                </c:pt>
                <c:pt idx="3">
                  <c:v>35.429600413899998</c:v>
                </c:pt>
                <c:pt idx="4">
                  <c:v>23.559780803399999</c:v>
                </c:pt>
                <c:pt idx="5">
                  <c:v>4.9298162524000002</c:v>
                </c:pt>
                <c:pt idx="6">
                  <c:v>-112.2631403611</c:v>
                </c:pt>
                <c:pt idx="7">
                  <c:v>-53.713847097600002</c:v>
                </c:pt>
                <c:pt idx="8">
                  <c:v>124.55112263319999</c:v>
                </c:pt>
              </c:numCache>
            </c:numRef>
          </c:xVal>
          <c:yVal>
            <c:numRef>
              <c:f>Sheet3!$K$113:$K$121</c:f>
              <c:numCache>
                <c:formatCode>General</c:formatCode>
                <c:ptCount val="9"/>
                <c:pt idx="0">
                  <c:v>16.7358050773</c:v>
                </c:pt>
                <c:pt idx="1">
                  <c:v>56.500666600199999</c:v>
                </c:pt>
                <c:pt idx="2">
                  <c:v>136.92222534370001</c:v>
                </c:pt>
                <c:pt idx="3">
                  <c:v>154.71481415709999</c:v>
                </c:pt>
                <c:pt idx="4">
                  <c:v>-55.114578324699998</c:v>
                </c:pt>
                <c:pt idx="5">
                  <c:v>262.1585429168</c:v>
                </c:pt>
                <c:pt idx="6">
                  <c:v>116.05541171519999</c:v>
                </c:pt>
                <c:pt idx="7">
                  <c:v>-18.193090359100001</c:v>
                </c:pt>
                <c:pt idx="8">
                  <c:v>-24.780064399099999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Sheet3!$J$122:$J$130</c:f>
              <c:numCache>
                <c:formatCode>General</c:formatCode>
                <c:ptCount val="9"/>
                <c:pt idx="0">
                  <c:v>27.2388908888</c:v>
                </c:pt>
                <c:pt idx="1">
                  <c:v>-20.352687496800002</c:v>
                </c:pt>
                <c:pt idx="2">
                  <c:v>-47.879827467799998</c:v>
                </c:pt>
                <c:pt idx="3">
                  <c:v>18.813837164500001</c:v>
                </c:pt>
                <c:pt idx="4">
                  <c:v>61.167733134099997</c:v>
                </c:pt>
                <c:pt idx="5">
                  <c:v>112.90264133479999</c:v>
                </c:pt>
                <c:pt idx="6">
                  <c:v>51.870120513400003</c:v>
                </c:pt>
                <c:pt idx="7">
                  <c:v>-63.3315642317</c:v>
                </c:pt>
                <c:pt idx="8">
                  <c:v>-71.937792454999993</c:v>
                </c:pt>
              </c:numCache>
            </c:numRef>
          </c:xVal>
          <c:yVal>
            <c:numRef>
              <c:f>Sheet3!$K$122:$K$130</c:f>
              <c:numCache>
                <c:formatCode>General</c:formatCode>
                <c:ptCount val="9"/>
                <c:pt idx="0">
                  <c:v>9.4862179711000003</c:v>
                </c:pt>
                <c:pt idx="1">
                  <c:v>169.62503013</c:v>
                </c:pt>
                <c:pt idx="2">
                  <c:v>49.121068005600002</c:v>
                </c:pt>
                <c:pt idx="3">
                  <c:v>-52.2031937068</c:v>
                </c:pt>
                <c:pt idx="4">
                  <c:v>-38.640747865400002</c:v>
                </c:pt>
                <c:pt idx="5">
                  <c:v>94.939805957700003</c:v>
                </c:pt>
                <c:pt idx="6">
                  <c:v>242.20166231210001</c:v>
                </c:pt>
                <c:pt idx="7">
                  <c:v>209.51024679939999</c:v>
                </c:pt>
                <c:pt idx="8">
                  <c:v>-21.025635418499999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35136"/>
        <c:axId val="228257792"/>
      </c:scatterChart>
      <c:valAx>
        <c:axId val="228235136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257792"/>
        <c:crosses val="autoZero"/>
        <c:crossBetween val="midCat"/>
      </c:valAx>
      <c:valAx>
        <c:axId val="228257792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2351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Sheet3!$J$131:$J$137</c:f>
              <c:numCache>
                <c:formatCode>General</c:formatCode>
                <c:ptCount val="7"/>
                <c:pt idx="0">
                  <c:v>33.776031011699999</c:v>
                </c:pt>
                <c:pt idx="1">
                  <c:v>67.566166641799995</c:v>
                </c:pt>
                <c:pt idx="2">
                  <c:v>-26.595914519200001</c:v>
                </c:pt>
                <c:pt idx="3">
                  <c:v>70.7201710187</c:v>
                </c:pt>
                <c:pt idx="4">
                  <c:v>4.7521855493</c:v>
                </c:pt>
                <c:pt idx="5">
                  <c:v>55.153515372299999</c:v>
                </c:pt>
                <c:pt idx="6">
                  <c:v>64.834901781599996</c:v>
                </c:pt>
              </c:numCache>
            </c:numRef>
          </c:xVal>
          <c:yVal>
            <c:numRef>
              <c:f>Sheet3!$K$131:$K$137</c:f>
              <c:numCache>
                <c:formatCode>General</c:formatCode>
                <c:ptCount val="7"/>
                <c:pt idx="0">
                  <c:v>-35.807859641999997</c:v>
                </c:pt>
                <c:pt idx="1">
                  <c:v>220.8032179201</c:v>
                </c:pt>
                <c:pt idx="2">
                  <c:v>124.54904515779999</c:v>
                </c:pt>
                <c:pt idx="3">
                  <c:v>-149.2241506453</c:v>
                </c:pt>
                <c:pt idx="4">
                  <c:v>-75.563036250099998</c:v>
                </c:pt>
                <c:pt idx="5">
                  <c:v>-187.95150269609999</c:v>
                </c:pt>
                <c:pt idx="6">
                  <c:v>-248.27397572379999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Sheet3!$J$138:$J$146</c:f>
              <c:numCache>
                <c:formatCode>General</c:formatCode>
                <c:ptCount val="9"/>
                <c:pt idx="0">
                  <c:v>13.867058140899999</c:v>
                </c:pt>
                <c:pt idx="1">
                  <c:v>-18.2749738845</c:v>
                </c:pt>
                <c:pt idx="2">
                  <c:v>51.050967910200001</c:v>
                </c:pt>
                <c:pt idx="3">
                  <c:v>64.833531769299995</c:v>
                </c:pt>
                <c:pt idx="4">
                  <c:v>13.4485508024</c:v>
                </c:pt>
                <c:pt idx="5">
                  <c:v>88.544986950799995</c:v>
                </c:pt>
                <c:pt idx="6">
                  <c:v>103.5086468331</c:v>
                </c:pt>
                <c:pt idx="7">
                  <c:v>-18.248658426999999</c:v>
                </c:pt>
                <c:pt idx="8">
                  <c:v>129.79957595139999</c:v>
                </c:pt>
              </c:numCache>
            </c:numRef>
          </c:xVal>
          <c:yVal>
            <c:numRef>
              <c:f>Sheet3!$K$138:$K$146</c:f>
              <c:numCache>
                <c:formatCode>General</c:formatCode>
                <c:ptCount val="9"/>
                <c:pt idx="0">
                  <c:v>22.977498224400001</c:v>
                </c:pt>
                <c:pt idx="1">
                  <c:v>45.015197972599999</c:v>
                </c:pt>
                <c:pt idx="2">
                  <c:v>-194.30365241659999</c:v>
                </c:pt>
                <c:pt idx="3">
                  <c:v>-52.185069068200001</c:v>
                </c:pt>
                <c:pt idx="4">
                  <c:v>-98.6884149192</c:v>
                </c:pt>
                <c:pt idx="5">
                  <c:v>-228.01616802320001</c:v>
                </c:pt>
                <c:pt idx="6">
                  <c:v>178.58072066099999</c:v>
                </c:pt>
                <c:pt idx="7">
                  <c:v>310.13196642899999</c:v>
                </c:pt>
                <c:pt idx="8">
                  <c:v>-135.1692820902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Sheet3!$J$147:$J$157</c:f>
              <c:numCache>
                <c:formatCode>General</c:formatCode>
                <c:ptCount val="11"/>
                <c:pt idx="0">
                  <c:v>8.9771082335999992</c:v>
                </c:pt>
                <c:pt idx="1">
                  <c:v>52.1503847193</c:v>
                </c:pt>
                <c:pt idx="2">
                  <c:v>6.9594791308000001</c:v>
                </c:pt>
                <c:pt idx="3">
                  <c:v>67.682119134900006</c:v>
                </c:pt>
                <c:pt idx="4">
                  <c:v>81.145424380099996</c:v>
                </c:pt>
                <c:pt idx="5">
                  <c:v>34.924562880700002</c:v>
                </c:pt>
                <c:pt idx="6">
                  <c:v>-37.956831311599998</c:v>
                </c:pt>
                <c:pt idx="7">
                  <c:v>37.395824728900003</c:v>
                </c:pt>
                <c:pt idx="8">
                  <c:v>-43.020695802399999</c:v>
                </c:pt>
                <c:pt idx="9">
                  <c:v>37.478503052599997</c:v>
                </c:pt>
                <c:pt idx="10">
                  <c:v>98.108658294199998</c:v>
                </c:pt>
              </c:numCache>
            </c:numRef>
          </c:xVal>
          <c:yVal>
            <c:numRef>
              <c:f>Sheet3!$K$147:$K$157</c:f>
              <c:numCache>
                <c:formatCode>General</c:formatCode>
                <c:ptCount val="11"/>
                <c:pt idx="0">
                  <c:v>67.460600747399994</c:v>
                </c:pt>
                <c:pt idx="1">
                  <c:v>-123.5908791916</c:v>
                </c:pt>
                <c:pt idx="2">
                  <c:v>-97.814016572100002</c:v>
                </c:pt>
                <c:pt idx="3">
                  <c:v>-89.412313966900001</c:v>
                </c:pt>
                <c:pt idx="4">
                  <c:v>56.425239949500003</c:v>
                </c:pt>
                <c:pt idx="5">
                  <c:v>223.0617812616</c:v>
                </c:pt>
                <c:pt idx="6">
                  <c:v>78.921855158200003</c:v>
                </c:pt>
                <c:pt idx="7">
                  <c:v>-216.37032354230001</c:v>
                </c:pt>
                <c:pt idx="8">
                  <c:v>263.24904893619998</c:v>
                </c:pt>
                <c:pt idx="9">
                  <c:v>-237.4754805478</c:v>
                </c:pt>
                <c:pt idx="10">
                  <c:v>-243.53464154049999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Sheet3!$J$158:$J$168</c:f>
              <c:numCache>
                <c:formatCode>General</c:formatCode>
                <c:ptCount val="11"/>
                <c:pt idx="0">
                  <c:v>42.176175320200002</c:v>
                </c:pt>
                <c:pt idx="1">
                  <c:v>28.5491493721</c:v>
                </c:pt>
                <c:pt idx="2">
                  <c:v>29.430910218600001</c:v>
                </c:pt>
                <c:pt idx="3">
                  <c:v>87.663791153399998</c:v>
                </c:pt>
                <c:pt idx="4">
                  <c:v>14.7108943728</c:v>
                </c:pt>
                <c:pt idx="5">
                  <c:v>-15.7078341538</c:v>
                </c:pt>
                <c:pt idx="6">
                  <c:v>51.972263162099999</c:v>
                </c:pt>
                <c:pt idx="7">
                  <c:v>-66.993500151299997</c:v>
                </c:pt>
                <c:pt idx="8">
                  <c:v>20.3953522736</c:v>
                </c:pt>
                <c:pt idx="9">
                  <c:v>96.245011365500005</c:v>
                </c:pt>
                <c:pt idx="10">
                  <c:v>154.0393231564</c:v>
                </c:pt>
              </c:numCache>
            </c:numRef>
          </c:xVal>
          <c:yVal>
            <c:numRef>
              <c:f>Sheet3!$K$158:$K$168</c:f>
              <c:numCache>
                <c:formatCode>General</c:formatCode>
                <c:ptCount val="11"/>
                <c:pt idx="0">
                  <c:v>44.639680118000001</c:v>
                </c:pt>
                <c:pt idx="1">
                  <c:v>60.450859356999999</c:v>
                </c:pt>
                <c:pt idx="2">
                  <c:v>-154.40213411190001</c:v>
                </c:pt>
                <c:pt idx="3">
                  <c:v>-156.184660581</c:v>
                </c:pt>
                <c:pt idx="4">
                  <c:v>226.0202684427</c:v>
                </c:pt>
                <c:pt idx="5">
                  <c:v>-46.883382894299999</c:v>
                </c:pt>
                <c:pt idx="6">
                  <c:v>283.725889741</c:v>
                </c:pt>
                <c:pt idx="7">
                  <c:v>159.57727042650001</c:v>
                </c:pt>
                <c:pt idx="8">
                  <c:v>-233.84790619110001</c:v>
                </c:pt>
                <c:pt idx="9">
                  <c:v>-245.1266100286</c:v>
                </c:pt>
                <c:pt idx="10">
                  <c:v>-110.523421966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Sheet3!$J$169:$J$176</c:f>
              <c:numCache>
                <c:formatCode>General</c:formatCode>
                <c:ptCount val="8"/>
                <c:pt idx="0">
                  <c:v>28.9617269001</c:v>
                </c:pt>
                <c:pt idx="1">
                  <c:v>0.58722391480000002</c:v>
                </c:pt>
                <c:pt idx="2">
                  <c:v>67.889769768799994</c:v>
                </c:pt>
                <c:pt idx="3">
                  <c:v>-17.4881886561</c:v>
                </c:pt>
                <c:pt idx="4">
                  <c:v>29.2663329889</c:v>
                </c:pt>
                <c:pt idx="5">
                  <c:v>103.4502806388</c:v>
                </c:pt>
                <c:pt idx="6">
                  <c:v>120.1266826223</c:v>
                </c:pt>
                <c:pt idx="7">
                  <c:v>-25.914967897299999</c:v>
                </c:pt>
              </c:numCache>
            </c:numRef>
          </c:xVal>
          <c:yVal>
            <c:numRef>
              <c:f>Sheet3!$K$169:$K$176</c:f>
              <c:numCache>
                <c:formatCode>General</c:formatCode>
                <c:ptCount val="8"/>
                <c:pt idx="0">
                  <c:v>-24.4746362062</c:v>
                </c:pt>
                <c:pt idx="1">
                  <c:v>110.83217910339999</c:v>
                </c:pt>
                <c:pt idx="2">
                  <c:v>-164.39116103250001</c:v>
                </c:pt>
                <c:pt idx="3">
                  <c:v>174.00664229829999</c:v>
                </c:pt>
                <c:pt idx="4">
                  <c:v>-180.4698132259</c:v>
                </c:pt>
                <c:pt idx="5">
                  <c:v>-76.7684897261</c:v>
                </c:pt>
                <c:pt idx="6">
                  <c:v>117.035004324</c:v>
                </c:pt>
                <c:pt idx="7">
                  <c:v>-6.4414756319000004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Sheet3!$J$177:$J$185</c:f>
              <c:numCache>
                <c:formatCode>General</c:formatCode>
                <c:ptCount val="9"/>
                <c:pt idx="0">
                  <c:v>45.476044201900002</c:v>
                </c:pt>
                <c:pt idx="1">
                  <c:v>63.992381694800002</c:v>
                </c:pt>
                <c:pt idx="2">
                  <c:v>-22.142806012600001</c:v>
                </c:pt>
                <c:pt idx="3">
                  <c:v>49.911577316699997</c:v>
                </c:pt>
                <c:pt idx="4">
                  <c:v>54.8956395517</c:v>
                </c:pt>
                <c:pt idx="5">
                  <c:v>-10.9671264266</c:v>
                </c:pt>
                <c:pt idx="6">
                  <c:v>-57.899785548200001</c:v>
                </c:pt>
                <c:pt idx="7">
                  <c:v>22.772551056299999</c:v>
                </c:pt>
                <c:pt idx="8">
                  <c:v>109.47434766790001</c:v>
                </c:pt>
              </c:numCache>
            </c:numRef>
          </c:xVal>
          <c:yVal>
            <c:numRef>
              <c:f>Sheet3!$K$177:$K$185</c:f>
              <c:numCache>
                <c:formatCode>General</c:formatCode>
                <c:ptCount val="9"/>
                <c:pt idx="0">
                  <c:v>-101.95467587029999</c:v>
                </c:pt>
                <c:pt idx="1">
                  <c:v>-1.4634914368</c:v>
                </c:pt>
                <c:pt idx="2">
                  <c:v>117.5671013053</c:v>
                </c:pt>
                <c:pt idx="3">
                  <c:v>98.781233794499997</c:v>
                </c:pt>
                <c:pt idx="4">
                  <c:v>-219.46190828979999</c:v>
                </c:pt>
                <c:pt idx="5">
                  <c:v>298.06118823010002</c:v>
                </c:pt>
                <c:pt idx="6">
                  <c:v>83.265062166000007</c:v>
                </c:pt>
                <c:pt idx="7">
                  <c:v>-189.3217870693</c:v>
                </c:pt>
                <c:pt idx="8">
                  <c:v>-219.56951588210001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Sheet3!$J$186:$J$194</c:f>
              <c:numCache>
                <c:formatCode>General</c:formatCode>
                <c:ptCount val="9"/>
                <c:pt idx="0">
                  <c:v>65.4886005555</c:v>
                </c:pt>
                <c:pt idx="1">
                  <c:v>0.98189352379999995</c:v>
                </c:pt>
                <c:pt idx="2">
                  <c:v>-24.7524202892</c:v>
                </c:pt>
                <c:pt idx="3">
                  <c:v>38.279876050799999</c:v>
                </c:pt>
                <c:pt idx="4">
                  <c:v>76.896586860400006</c:v>
                </c:pt>
                <c:pt idx="5">
                  <c:v>118.6392439279</c:v>
                </c:pt>
                <c:pt idx="6">
                  <c:v>68.279764858299998</c:v>
                </c:pt>
                <c:pt idx="7">
                  <c:v>-45.560905475200002</c:v>
                </c:pt>
                <c:pt idx="8">
                  <c:v>30.717782261899998</c:v>
                </c:pt>
              </c:numCache>
            </c:numRef>
          </c:xVal>
          <c:yVal>
            <c:numRef>
              <c:f>Sheet3!$K$186:$K$194</c:f>
              <c:numCache>
                <c:formatCode>General</c:formatCode>
                <c:ptCount val="9"/>
                <c:pt idx="0">
                  <c:v>-111.8849047727</c:v>
                </c:pt>
                <c:pt idx="1">
                  <c:v>172.43310745669999</c:v>
                </c:pt>
                <c:pt idx="2">
                  <c:v>-20.930872973300001</c:v>
                </c:pt>
                <c:pt idx="3">
                  <c:v>-222.60208089970001</c:v>
                </c:pt>
                <c:pt idx="4">
                  <c:v>-196.49861877679999</c:v>
                </c:pt>
                <c:pt idx="5">
                  <c:v>7.3431594638000002</c:v>
                </c:pt>
                <c:pt idx="6">
                  <c:v>281.46849822510001</c:v>
                </c:pt>
                <c:pt idx="7">
                  <c:v>209.146094858</c:v>
                </c:pt>
                <c:pt idx="8">
                  <c:v>-143.6895794733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294016"/>
        <c:axId val="228304384"/>
      </c:scatterChart>
      <c:valAx>
        <c:axId val="228294016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304384"/>
        <c:crosses val="autoZero"/>
        <c:crossBetween val="midCat"/>
      </c:valAx>
      <c:valAx>
        <c:axId val="228304384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294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Sheet3!$J$195:$J$201</c:f>
              <c:numCache>
                <c:formatCode>General</c:formatCode>
                <c:ptCount val="7"/>
                <c:pt idx="0">
                  <c:v>53.054123135600001</c:v>
                </c:pt>
                <c:pt idx="1">
                  <c:v>82.942599264099997</c:v>
                </c:pt>
                <c:pt idx="2">
                  <c:v>-46.374612862600003</c:v>
                </c:pt>
                <c:pt idx="3">
                  <c:v>81.073286369499996</c:v>
                </c:pt>
                <c:pt idx="4">
                  <c:v>-84.916091570000006</c:v>
                </c:pt>
                <c:pt idx="5">
                  <c:v>12.8257894027</c:v>
                </c:pt>
                <c:pt idx="6">
                  <c:v>26.423288335799999</c:v>
                </c:pt>
              </c:numCache>
            </c:numRef>
          </c:xVal>
          <c:yVal>
            <c:numRef>
              <c:f>Sheet3!$K$195:$K$201</c:f>
              <c:numCache>
                <c:formatCode>General</c:formatCode>
                <c:ptCount val="7"/>
                <c:pt idx="0">
                  <c:v>66.403190354100005</c:v>
                </c:pt>
                <c:pt idx="1">
                  <c:v>219.84572589850001</c:v>
                </c:pt>
                <c:pt idx="2">
                  <c:v>180.70234106480001</c:v>
                </c:pt>
                <c:pt idx="3">
                  <c:v>-30.277194698799999</c:v>
                </c:pt>
                <c:pt idx="4">
                  <c:v>40.905743620000003</c:v>
                </c:pt>
                <c:pt idx="5">
                  <c:v>-134.80693768180001</c:v>
                </c:pt>
                <c:pt idx="6">
                  <c:v>-116.27605921609999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Sheet3!$J$202:$J$210</c:f>
              <c:numCache>
                <c:formatCode>General</c:formatCode>
                <c:ptCount val="9"/>
                <c:pt idx="0">
                  <c:v>45.820304804899997</c:v>
                </c:pt>
                <c:pt idx="1">
                  <c:v>-27.162173318800001</c:v>
                </c:pt>
                <c:pt idx="2">
                  <c:v>50.595461971299997</c:v>
                </c:pt>
                <c:pt idx="3">
                  <c:v>109.7739049847</c:v>
                </c:pt>
                <c:pt idx="4">
                  <c:v>-36.367355415299997</c:v>
                </c:pt>
                <c:pt idx="5">
                  <c:v>45.604467426699998</c:v>
                </c:pt>
                <c:pt idx="6">
                  <c:v>147.69079721240001</c:v>
                </c:pt>
                <c:pt idx="7">
                  <c:v>6.0663665012000001</c:v>
                </c:pt>
                <c:pt idx="8">
                  <c:v>105.4748473595</c:v>
                </c:pt>
              </c:numCache>
            </c:numRef>
          </c:xVal>
          <c:yVal>
            <c:numRef>
              <c:f>Sheet3!$K$202:$K$210</c:f>
              <c:numCache>
                <c:formatCode>General</c:formatCode>
                <c:ptCount val="9"/>
                <c:pt idx="0">
                  <c:v>129.67538921319999</c:v>
                </c:pt>
                <c:pt idx="1">
                  <c:v>131.6400286269</c:v>
                </c:pt>
                <c:pt idx="2">
                  <c:v>-64.048215717700003</c:v>
                </c:pt>
                <c:pt idx="3">
                  <c:v>71.955843499699995</c:v>
                </c:pt>
                <c:pt idx="4">
                  <c:v>2.4243495862</c:v>
                </c:pt>
                <c:pt idx="5">
                  <c:v>-95.408114689300007</c:v>
                </c:pt>
                <c:pt idx="6">
                  <c:v>209.8249020316</c:v>
                </c:pt>
                <c:pt idx="7">
                  <c:v>272.5741007181</c:v>
                </c:pt>
                <c:pt idx="8">
                  <c:v>-60.460246339199998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Sheet3!$J$211:$J$221</c:f>
              <c:numCache>
                <c:formatCode>General</c:formatCode>
                <c:ptCount val="11"/>
                <c:pt idx="0">
                  <c:v>25.9050208333</c:v>
                </c:pt>
                <c:pt idx="1">
                  <c:v>20.694298874899999</c:v>
                </c:pt>
                <c:pt idx="2">
                  <c:v>-11.084846710500001</c:v>
                </c:pt>
                <c:pt idx="3">
                  <c:v>64.028876843800006</c:v>
                </c:pt>
                <c:pt idx="4">
                  <c:v>117.29080324749999</c:v>
                </c:pt>
                <c:pt idx="5">
                  <c:v>32.550988099599998</c:v>
                </c:pt>
                <c:pt idx="6">
                  <c:v>-45.931370998399998</c:v>
                </c:pt>
                <c:pt idx="7">
                  <c:v>21.775024547000001</c:v>
                </c:pt>
                <c:pt idx="8">
                  <c:v>-35.96563793</c:v>
                </c:pt>
                <c:pt idx="9">
                  <c:v>18.193030244999999</c:v>
                </c:pt>
                <c:pt idx="10">
                  <c:v>54.049408610100002</c:v>
                </c:pt>
              </c:numCache>
            </c:numRef>
          </c:xVal>
          <c:yVal>
            <c:numRef>
              <c:f>Sheet3!$K$211:$K$221</c:f>
              <c:numCache>
                <c:formatCode>General</c:formatCode>
                <c:ptCount val="11"/>
                <c:pt idx="0">
                  <c:v>156.21201321149999</c:v>
                </c:pt>
                <c:pt idx="1">
                  <c:v>-19.717462713</c:v>
                </c:pt>
                <c:pt idx="2">
                  <c:v>18.4354534852</c:v>
                </c:pt>
                <c:pt idx="3">
                  <c:v>31.796146442800001</c:v>
                </c:pt>
                <c:pt idx="4">
                  <c:v>136.76681226950001</c:v>
                </c:pt>
                <c:pt idx="5">
                  <c:v>260.39025416850001</c:v>
                </c:pt>
                <c:pt idx="6">
                  <c:v>135.32434480590001</c:v>
                </c:pt>
                <c:pt idx="7">
                  <c:v>-96.005260088</c:v>
                </c:pt>
                <c:pt idx="8">
                  <c:v>266.59272703089999</c:v>
                </c:pt>
                <c:pt idx="9">
                  <c:v>-139.59323667550001</c:v>
                </c:pt>
                <c:pt idx="10">
                  <c:v>-115.7245324909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Sheet3!$J$222:$J$232</c:f>
              <c:numCache>
                <c:formatCode>General</c:formatCode>
                <c:ptCount val="11"/>
                <c:pt idx="0">
                  <c:v>8.0315841388999996</c:v>
                </c:pt>
                <c:pt idx="1">
                  <c:v>71.430365707299998</c:v>
                </c:pt>
                <c:pt idx="2">
                  <c:v>14.480734565000001</c:v>
                </c:pt>
                <c:pt idx="3">
                  <c:v>56.770068941700004</c:v>
                </c:pt>
                <c:pt idx="4">
                  <c:v>13.101769769300001</c:v>
                </c:pt>
                <c:pt idx="5">
                  <c:v>-42.691835406800003</c:v>
                </c:pt>
                <c:pt idx="6">
                  <c:v>74.277796747500005</c:v>
                </c:pt>
                <c:pt idx="7">
                  <c:v>-87.143076366200006</c:v>
                </c:pt>
                <c:pt idx="8">
                  <c:v>27.474341488899999</c:v>
                </c:pt>
                <c:pt idx="9">
                  <c:v>34.853677253400001</c:v>
                </c:pt>
                <c:pt idx="10">
                  <c:v>133.16094261129999</c:v>
                </c:pt>
              </c:numCache>
            </c:numRef>
          </c:xVal>
          <c:yVal>
            <c:numRef>
              <c:f>Sheet3!$K$222:$K$232</c:f>
              <c:numCache>
                <c:formatCode>General</c:formatCode>
                <c:ptCount val="11"/>
                <c:pt idx="0">
                  <c:v>132.59511605189999</c:v>
                </c:pt>
                <c:pt idx="1">
                  <c:v>149.2003688586</c:v>
                </c:pt>
                <c:pt idx="2">
                  <c:v>-27.576603064499999</c:v>
                </c:pt>
                <c:pt idx="3">
                  <c:v>-36.6775208245</c:v>
                </c:pt>
                <c:pt idx="4">
                  <c:v>236.57068034080001</c:v>
                </c:pt>
                <c:pt idx="5">
                  <c:v>62.083124023499998</c:v>
                </c:pt>
                <c:pt idx="6">
                  <c:v>263.89496221040002</c:v>
                </c:pt>
                <c:pt idx="7">
                  <c:v>187.5299328792</c:v>
                </c:pt>
                <c:pt idx="8">
                  <c:v>-153.1782875646</c:v>
                </c:pt>
                <c:pt idx="9">
                  <c:v>-120.53845709479999</c:v>
                </c:pt>
                <c:pt idx="10">
                  <c:v>13.897207312999999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Sheet3!$J$233:$J$240</c:f>
              <c:numCache>
                <c:formatCode>General</c:formatCode>
                <c:ptCount val="8"/>
                <c:pt idx="0">
                  <c:v>-12.1682147009</c:v>
                </c:pt>
                <c:pt idx="1">
                  <c:v>55.753683448099999</c:v>
                </c:pt>
                <c:pt idx="2">
                  <c:v>54.558062990000003</c:v>
                </c:pt>
                <c:pt idx="3">
                  <c:v>-47.044325510699998</c:v>
                </c:pt>
                <c:pt idx="4">
                  <c:v>-16.399216364299999</c:v>
                </c:pt>
                <c:pt idx="5">
                  <c:v>110.2508848283</c:v>
                </c:pt>
                <c:pt idx="6">
                  <c:v>152.2893663312</c:v>
                </c:pt>
                <c:pt idx="7">
                  <c:v>-89.781598374300003</c:v>
                </c:pt>
              </c:numCache>
            </c:numRef>
          </c:xVal>
          <c:yVal>
            <c:numRef>
              <c:f>Sheet3!$K$233:$K$240</c:f>
              <c:numCache>
                <c:formatCode>General</c:formatCode>
                <c:ptCount val="8"/>
                <c:pt idx="0">
                  <c:v>63.302911417899999</c:v>
                </c:pt>
                <c:pt idx="1">
                  <c:v>186.50386622619999</c:v>
                </c:pt>
                <c:pt idx="2">
                  <c:v>-56.308599897100002</c:v>
                </c:pt>
                <c:pt idx="3">
                  <c:v>225.67782272069999</c:v>
                </c:pt>
                <c:pt idx="4">
                  <c:v>-59.1994332083</c:v>
                </c:pt>
                <c:pt idx="5">
                  <c:v>39.423889618600001</c:v>
                </c:pt>
                <c:pt idx="6">
                  <c:v>171.3271785471</c:v>
                </c:pt>
                <c:pt idx="7">
                  <c:v>74.653547752099996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Sheet3!$J$241:$J$249</c:f>
              <c:numCache>
                <c:formatCode>General</c:formatCode>
                <c:ptCount val="9"/>
                <c:pt idx="0">
                  <c:v>12.3547533351</c:v>
                </c:pt>
                <c:pt idx="1">
                  <c:v>76.075308063199998</c:v>
                </c:pt>
                <c:pt idx="2">
                  <c:v>-18.783365748800001</c:v>
                </c:pt>
                <c:pt idx="3">
                  <c:v>110.79308780300001</c:v>
                </c:pt>
                <c:pt idx="4">
                  <c:v>40.143966470800002</c:v>
                </c:pt>
                <c:pt idx="5">
                  <c:v>37.971352685299998</c:v>
                </c:pt>
                <c:pt idx="6">
                  <c:v>-103.8407335399</c:v>
                </c:pt>
                <c:pt idx="7">
                  <c:v>-4.8384319500000004</c:v>
                </c:pt>
                <c:pt idx="8">
                  <c:v>91.0542602421</c:v>
                </c:pt>
              </c:numCache>
            </c:numRef>
          </c:xVal>
          <c:yVal>
            <c:numRef>
              <c:f>Sheet3!$K$241:$K$249</c:f>
              <c:numCache>
                <c:formatCode>General</c:formatCode>
                <c:ptCount val="9"/>
                <c:pt idx="0">
                  <c:v>8.2571628027999999</c:v>
                </c:pt>
                <c:pt idx="1">
                  <c:v>89.389822784700002</c:v>
                </c:pt>
                <c:pt idx="2">
                  <c:v>186.06951041299999</c:v>
                </c:pt>
                <c:pt idx="3">
                  <c:v>196.78086729579999</c:v>
                </c:pt>
                <c:pt idx="4">
                  <c:v>-96.344134166499998</c:v>
                </c:pt>
                <c:pt idx="5">
                  <c:v>279.30833774929999</c:v>
                </c:pt>
                <c:pt idx="6">
                  <c:v>136.85046485909999</c:v>
                </c:pt>
                <c:pt idx="7">
                  <c:v>-94.5015274796</c:v>
                </c:pt>
                <c:pt idx="8">
                  <c:v>-106.318617386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Sheet3!$J$250:$J$258</c:f>
              <c:numCache>
                <c:formatCode>General</c:formatCode>
                <c:ptCount val="9"/>
                <c:pt idx="0">
                  <c:v>40.404946215800003</c:v>
                </c:pt>
                <c:pt idx="1">
                  <c:v>2.5628101860000001</c:v>
                </c:pt>
                <c:pt idx="2">
                  <c:v>-26.6838201857</c:v>
                </c:pt>
                <c:pt idx="3">
                  <c:v>28.293587012100001</c:v>
                </c:pt>
                <c:pt idx="4">
                  <c:v>63.659453031699996</c:v>
                </c:pt>
                <c:pt idx="5">
                  <c:v>153.60463974320001</c:v>
                </c:pt>
                <c:pt idx="6">
                  <c:v>98.102711901700005</c:v>
                </c:pt>
                <c:pt idx="7">
                  <c:v>-58.707385218699997</c:v>
                </c:pt>
                <c:pt idx="8">
                  <c:v>-50.8044017721</c:v>
                </c:pt>
              </c:numCache>
            </c:numRef>
          </c:xVal>
          <c:yVal>
            <c:numRef>
              <c:f>Sheet3!$K$250:$K$258</c:f>
              <c:numCache>
                <c:formatCode>General</c:formatCode>
                <c:ptCount val="9"/>
                <c:pt idx="0">
                  <c:v>5.4132819485999999</c:v>
                </c:pt>
                <c:pt idx="1">
                  <c:v>176.60667129149999</c:v>
                </c:pt>
                <c:pt idx="2">
                  <c:v>77.924134683199995</c:v>
                </c:pt>
                <c:pt idx="3">
                  <c:v>-107.29400034530001</c:v>
                </c:pt>
                <c:pt idx="4">
                  <c:v>-85.581732842799994</c:v>
                </c:pt>
                <c:pt idx="5">
                  <c:v>102.9287392303</c:v>
                </c:pt>
                <c:pt idx="6">
                  <c:v>263.64958545979999</c:v>
                </c:pt>
                <c:pt idx="7">
                  <c:v>241.03000247899999</c:v>
                </c:pt>
                <c:pt idx="8">
                  <c:v>-26.787419662000001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53152"/>
        <c:axId val="228355072"/>
      </c:scatterChart>
      <c:valAx>
        <c:axId val="228353152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355072"/>
        <c:crosses val="autoZero"/>
        <c:crossBetween val="midCat"/>
      </c:valAx>
      <c:valAx>
        <c:axId val="228355072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353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Розташування 60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марок на зіниці (планований експеримент)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Sheet3!$O$3:$O$62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0</c:v>
                </c:pt>
                <c:pt idx="13">
                  <c:v>30</c:v>
                </c:pt>
                <c:pt idx="14">
                  <c:v>60</c:v>
                </c:pt>
                <c:pt idx="15">
                  <c:v>90</c:v>
                </c:pt>
                <c:pt idx="16">
                  <c:v>120</c:v>
                </c:pt>
                <c:pt idx="17">
                  <c:v>150</c:v>
                </c:pt>
                <c:pt idx="18">
                  <c:v>180</c:v>
                </c:pt>
                <c:pt idx="19">
                  <c:v>210</c:v>
                </c:pt>
                <c:pt idx="20">
                  <c:v>240</c:v>
                </c:pt>
                <c:pt idx="21">
                  <c:v>270</c:v>
                </c:pt>
                <c:pt idx="22">
                  <c:v>300</c:v>
                </c:pt>
                <c:pt idx="23">
                  <c:v>330</c:v>
                </c:pt>
                <c:pt idx="24">
                  <c:v>0</c:v>
                </c:pt>
                <c:pt idx="25">
                  <c:v>30</c:v>
                </c:pt>
                <c:pt idx="26">
                  <c:v>60</c:v>
                </c:pt>
                <c:pt idx="27">
                  <c:v>90</c:v>
                </c:pt>
                <c:pt idx="28">
                  <c:v>120</c:v>
                </c:pt>
                <c:pt idx="29">
                  <c:v>150</c:v>
                </c:pt>
                <c:pt idx="30">
                  <c:v>180</c:v>
                </c:pt>
                <c:pt idx="31">
                  <c:v>210</c:v>
                </c:pt>
                <c:pt idx="32">
                  <c:v>240</c:v>
                </c:pt>
                <c:pt idx="33">
                  <c:v>270</c:v>
                </c:pt>
                <c:pt idx="34">
                  <c:v>300</c:v>
                </c:pt>
                <c:pt idx="35">
                  <c:v>330</c:v>
                </c:pt>
                <c:pt idx="36">
                  <c:v>0</c:v>
                </c:pt>
                <c:pt idx="37">
                  <c:v>30</c:v>
                </c:pt>
                <c:pt idx="38">
                  <c:v>60</c:v>
                </c:pt>
                <c:pt idx="39">
                  <c:v>90</c:v>
                </c:pt>
                <c:pt idx="40">
                  <c:v>120</c:v>
                </c:pt>
                <c:pt idx="41">
                  <c:v>150</c:v>
                </c:pt>
                <c:pt idx="42">
                  <c:v>180</c:v>
                </c:pt>
                <c:pt idx="43">
                  <c:v>210</c:v>
                </c:pt>
                <c:pt idx="44">
                  <c:v>240</c:v>
                </c:pt>
                <c:pt idx="45">
                  <c:v>270</c:v>
                </c:pt>
                <c:pt idx="46">
                  <c:v>300</c:v>
                </c:pt>
                <c:pt idx="47">
                  <c:v>330</c:v>
                </c:pt>
                <c:pt idx="48">
                  <c:v>0</c:v>
                </c:pt>
                <c:pt idx="49">
                  <c:v>30</c:v>
                </c:pt>
                <c:pt idx="50">
                  <c:v>60</c:v>
                </c:pt>
                <c:pt idx="51">
                  <c:v>90</c:v>
                </c:pt>
                <c:pt idx="52">
                  <c:v>120</c:v>
                </c:pt>
                <c:pt idx="53">
                  <c:v>150</c:v>
                </c:pt>
                <c:pt idx="54">
                  <c:v>180</c:v>
                </c:pt>
                <c:pt idx="55">
                  <c:v>210</c:v>
                </c:pt>
                <c:pt idx="56">
                  <c:v>240</c:v>
                </c:pt>
                <c:pt idx="57">
                  <c:v>270</c:v>
                </c:pt>
                <c:pt idx="58">
                  <c:v>300</c:v>
                </c:pt>
                <c:pt idx="59">
                  <c:v>330</c:v>
                </c:pt>
              </c:numCache>
            </c:numRef>
          </c:xVal>
          <c:yVal>
            <c:numRef>
              <c:f>Sheet3!$P$3:$P$62</c:f>
              <c:numCache>
                <c:formatCode>General</c:formatCode>
                <c:ptCount val="6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6384"/>
        <c:axId val="207378304"/>
      </c:scatterChart>
      <c:valAx>
        <c:axId val="207376384"/>
        <c:scaling>
          <c:orientation val="minMax"/>
          <c:max val="36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Symbol"/>
                  </a:rPr>
                  <a:t>j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град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378304"/>
        <c:crosses val="autoZero"/>
        <c:crossBetween val="midCat"/>
        <c:majorUnit val="45"/>
        <c:minorUnit val="15"/>
      </c:valAx>
      <c:valAx>
        <c:axId val="2073783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Symbol"/>
                  </a:rPr>
                  <a:t>r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мкм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3763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Sheet3!$J$259:$J$265</c:f>
              <c:numCache>
                <c:formatCode>General</c:formatCode>
                <c:ptCount val="7"/>
                <c:pt idx="0">
                  <c:v>-42.763298263000003</c:v>
                </c:pt>
                <c:pt idx="1">
                  <c:v>-40.056970128499998</c:v>
                </c:pt>
                <c:pt idx="2">
                  <c:v>-38.059599611300001</c:v>
                </c:pt>
                <c:pt idx="3">
                  <c:v>-33.522373178199999</c:v>
                </c:pt>
                <c:pt idx="4">
                  <c:v>-19.561382449300002</c:v>
                </c:pt>
                <c:pt idx="5">
                  <c:v>8.6743302481000004</c:v>
                </c:pt>
                <c:pt idx="6">
                  <c:v>-7.9721734346000002</c:v>
                </c:pt>
              </c:numCache>
            </c:numRef>
          </c:xVal>
          <c:yVal>
            <c:numRef>
              <c:f>Sheet3!$K$259:$K$265</c:f>
              <c:numCache>
                <c:formatCode>General</c:formatCode>
                <c:ptCount val="7"/>
                <c:pt idx="0">
                  <c:v>-18.671388847199999</c:v>
                </c:pt>
                <c:pt idx="1">
                  <c:v>123.9748968424</c:v>
                </c:pt>
                <c:pt idx="2">
                  <c:v>77.129637437599996</c:v>
                </c:pt>
                <c:pt idx="3">
                  <c:v>-47.580696702600001</c:v>
                </c:pt>
                <c:pt idx="4">
                  <c:v>-27.305792072700001</c:v>
                </c:pt>
                <c:pt idx="5">
                  <c:v>-152.08449942300001</c:v>
                </c:pt>
                <c:pt idx="6">
                  <c:v>-128.98614165320001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Sheet3!$J$266:$J$274</c:f>
              <c:numCache>
                <c:formatCode>General</c:formatCode>
                <c:ptCount val="9"/>
                <c:pt idx="0">
                  <c:v>-29.1225247498</c:v>
                </c:pt>
                <c:pt idx="1">
                  <c:v>-54.4124327181</c:v>
                </c:pt>
                <c:pt idx="2">
                  <c:v>-5.2083025684999997</c:v>
                </c:pt>
                <c:pt idx="3">
                  <c:v>-62.329900707</c:v>
                </c:pt>
                <c:pt idx="4">
                  <c:v>-4.2004684346000003</c:v>
                </c:pt>
                <c:pt idx="5">
                  <c:v>-18.6569071403</c:v>
                </c:pt>
                <c:pt idx="6">
                  <c:v>-27.503576429300001</c:v>
                </c:pt>
                <c:pt idx="7">
                  <c:v>-54.374197413499999</c:v>
                </c:pt>
                <c:pt idx="8">
                  <c:v>-21.9257883726</c:v>
                </c:pt>
              </c:numCache>
            </c:numRef>
          </c:xVal>
          <c:yVal>
            <c:numRef>
              <c:f>Sheet3!$K$266:$K$274</c:f>
              <c:numCache>
                <c:formatCode>General</c:formatCode>
                <c:ptCount val="9"/>
                <c:pt idx="0">
                  <c:v>15.082469143999999</c:v>
                </c:pt>
                <c:pt idx="1">
                  <c:v>29.073430591299999</c:v>
                </c:pt>
                <c:pt idx="2">
                  <c:v>-104.9519194933</c:v>
                </c:pt>
                <c:pt idx="3">
                  <c:v>-15.4139611713</c:v>
                </c:pt>
                <c:pt idx="4">
                  <c:v>-43.548302810700001</c:v>
                </c:pt>
                <c:pt idx="5">
                  <c:v>-89.757478877300002</c:v>
                </c:pt>
                <c:pt idx="6">
                  <c:v>100.56953243069999</c:v>
                </c:pt>
                <c:pt idx="7">
                  <c:v>164.58534817649999</c:v>
                </c:pt>
                <c:pt idx="8">
                  <c:v>-54.161794252900002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Sheet3!$J$275:$J$285</c:f>
              <c:numCache>
                <c:formatCode>General</c:formatCode>
                <c:ptCount val="11"/>
                <c:pt idx="0">
                  <c:v>-39.711090245599998</c:v>
                </c:pt>
                <c:pt idx="1">
                  <c:v>-24.226807788999999</c:v>
                </c:pt>
                <c:pt idx="2">
                  <c:v>-15.4908358262</c:v>
                </c:pt>
                <c:pt idx="3">
                  <c:v>-33.954368758800001</c:v>
                </c:pt>
                <c:pt idx="4">
                  <c:v>-44.359363815099996</c:v>
                </c:pt>
                <c:pt idx="5">
                  <c:v>-32.537831972200003</c:v>
                </c:pt>
                <c:pt idx="6">
                  <c:v>-22.427604246400001</c:v>
                </c:pt>
                <c:pt idx="7">
                  <c:v>-4.9025088797</c:v>
                </c:pt>
                <c:pt idx="8">
                  <c:v>-68.906773165900006</c:v>
                </c:pt>
                <c:pt idx="9">
                  <c:v>-5.4024117919999997</c:v>
                </c:pt>
                <c:pt idx="10">
                  <c:v>-23.3709082958</c:v>
                </c:pt>
              </c:numCache>
            </c:numRef>
          </c:xVal>
          <c:yVal>
            <c:numRef>
              <c:f>Sheet3!$K$275:$K$285</c:f>
              <c:numCache>
                <c:formatCode>General</c:formatCode>
                <c:ptCount val="11"/>
                <c:pt idx="0">
                  <c:v>37.8531153606</c:v>
                </c:pt>
                <c:pt idx="1">
                  <c:v>-60.759576917300002</c:v>
                </c:pt>
                <c:pt idx="2">
                  <c:v>-42.880086828400003</c:v>
                </c:pt>
                <c:pt idx="3">
                  <c:v>-42.435185873499996</c:v>
                </c:pt>
                <c:pt idx="4">
                  <c:v>25.421522968600001</c:v>
                </c:pt>
                <c:pt idx="5">
                  <c:v>116.1241151798</c:v>
                </c:pt>
                <c:pt idx="6">
                  <c:v>40.088891275100003</c:v>
                </c:pt>
                <c:pt idx="7">
                  <c:v>-123.59632149079999</c:v>
                </c:pt>
                <c:pt idx="8">
                  <c:v>131.61414479070001</c:v>
                </c:pt>
                <c:pt idx="9">
                  <c:v>-145.76080247519999</c:v>
                </c:pt>
                <c:pt idx="10">
                  <c:v>-111.6436502315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Sheet3!$J$286:$J$296</c:f>
              <c:numCache>
                <c:formatCode>General</c:formatCode>
                <c:ptCount val="11"/>
                <c:pt idx="0">
                  <c:v>-13.8178738151</c:v>
                </c:pt>
                <c:pt idx="1">
                  <c:v>-42.943533526300001</c:v>
                </c:pt>
                <c:pt idx="2">
                  <c:v>2.3482727780000001</c:v>
                </c:pt>
                <c:pt idx="3">
                  <c:v>-28.174953087700001</c:v>
                </c:pt>
                <c:pt idx="4">
                  <c:v>-28.214517216899999</c:v>
                </c:pt>
                <c:pt idx="5">
                  <c:v>-27.633215109599998</c:v>
                </c:pt>
                <c:pt idx="6">
                  <c:v>-23.863870496899999</c:v>
                </c:pt>
                <c:pt idx="7">
                  <c:v>-59.460458396200004</c:v>
                </c:pt>
                <c:pt idx="8">
                  <c:v>4.7954575145999998</c:v>
                </c:pt>
                <c:pt idx="9">
                  <c:v>-9.0494457520000005</c:v>
                </c:pt>
                <c:pt idx="10">
                  <c:v>-33.910747231599998</c:v>
                </c:pt>
              </c:numCache>
            </c:numRef>
          </c:xVal>
          <c:yVal>
            <c:numRef>
              <c:f>Sheet3!$K$286:$K$296</c:f>
              <c:numCache>
                <c:formatCode>General</c:formatCode>
                <c:ptCount val="11"/>
                <c:pt idx="0">
                  <c:v>16.405396877099999</c:v>
                </c:pt>
                <c:pt idx="1">
                  <c:v>31.925010115700001</c:v>
                </c:pt>
                <c:pt idx="2">
                  <c:v>-80.218611278400004</c:v>
                </c:pt>
                <c:pt idx="3">
                  <c:v>-79.864642989499998</c:v>
                </c:pt>
                <c:pt idx="4">
                  <c:v>107.6554394369</c:v>
                </c:pt>
                <c:pt idx="5">
                  <c:v>-1.7904415785000001</c:v>
                </c:pt>
                <c:pt idx="6">
                  <c:v>162.56348125650001</c:v>
                </c:pt>
                <c:pt idx="7">
                  <c:v>92.314032642499996</c:v>
                </c:pt>
                <c:pt idx="8">
                  <c:v>-149.6248933697</c:v>
                </c:pt>
                <c:pt idx="9">
                  <c:v>-118.03293670559999</c:v>
                </c:pt>
                <c:pt idx="10">
                  <c:v>-18.749152049100001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Sheet3!$J$297:$J$304</c:f>
              <c:numCache>
                <c:formatCode>General</c:formatCode>
                <c:ptCount val="8"/>
                <c:pt idx="0">
                  <c:v>-25.2515964008</c:v>
                </c:pt>
                <c:pt idx="1">
                  <c:v>-57.065834193800001</c:v>
                </c:pt>
                <c:pt idx="2">
                  <c:v>-12.710403256999999</c:v>
                </c:pt>
                <c:pt idx="3">
                  <c:v>-47.913047473299997</c:v>
                </c:pt>
                <c:pt idx="4">
                  <c:v>1.1589797813</c:v>
                </c:pt>
                <c:pt idx="5">
                  <c:v>-36.614810841699999</c:v>
                </c:pt>
                <c:pt idx="6">
                  <c:v>-23.477052106399999</c:v>
                </c:pt>
                <c:pt idx="7">
                  <c:v>-28.717175101999999</c:v>
                </c:pt>
              </c:numCache>
            </c:numRef>
          </c:xVal>
          <c:yVal>
            <c:numRef>
              <c:f>Sheet3!$K$297:$K$304</c:f>
              <c:numCache>
                <c:formatCode>General</c:formatCode>
                <c:ptCount val="8"/>
                <c:pt idx="0">
                  <c:v>-17.898698232499999</c:v>
                </c:pt>
                <c:pt idx="1">
                  <c:v>66.454058398200004</c:v>
                </c:pt>
                <c:pt idx="2">
                  <c:v>-91.884369802899997</c:v>
                </c:pt>
                <c:pt idx="3">
                  <c:v>105.8435779567</c:v>
                </c:pt>
                <c:pt idx="4">
                  <c:v>-105.955406889</c:v>
                </c:pt>
                <c:pt idx="5">
                  <c:v>-22.111165593100001</c:v>
                </c:pt>
                <c:pt idx="6">
                  <c:v>71.285077053799995</c:v>
                </c:pt>
                <c:pt idx="7">
                  <c:v>19.150165796100001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Sheet3!$J$305:$J$313</c:f>
              <c:numCache>
                <c:formatCode>General</c:formatCode>
                <c:ptCount val="9"/>
                <c:pt idx="0">
                  <c:v>-23.259765553499999</c:v>
                </c:pt>
                <c:pt idx="1">
                  <c:v>-50.130795624400001</c:v>
                </c:pt>
                <c:pt idx="2">
                  <c:v>-58.196340708500003</c:v>
                </c:pt>
                <c:pt idx="3">
                  <c:v>-43.962578756200003</c:v>
                </c:pt>
                <c:pt idx="4">
                  <c:v>-7.4083420373999997</c:v>
                </c:pt>
                <c:pt idx="5">
                  <c:v>-36.719466329100001</c:v>
                </c:pt>
                <c:pt idx="6">
                  <c:v>-33.564032298100003</c:v>
                </c:pt>
                <c:pt idx="7">
                  <c:v>13.777883496999999</c:v>
                </c:pt>
                <c:pt idx="8">
                  <c:v>-17.197794289099999</c:v>
                </c:pt>
              </c:numCache>
            </c:numRef>
          </c:xVal>
          <c:yVal>
            <c:numRef>
              <c:f>Sheet3!$K$305:$K$313</c:f>
              <c:numCache>
                <c:formatCode>General</c:formatCode>
                <c:ptCount val="9"/>
                <c:pt idx="0">
                  <c:v>-50.664112422400002</c:v>
                </c:pt>
                <c:pt idx="1">
                  <c:v>2.5764921985</c:v>
                </c:pt>
                <c:pt idx="2">
                  <c:v>69.127482549999996</c:v>
                </c:pt>
                <c:pt idx="3">
                  <c:v>62.749808009699997</c:v>
                </c:pt>
                <c:pt idx="4">
                  <c:v>-122.7424585041</c:v>
                </c:pt>
                <c:pt idx="5">
                  <c:v>157.2818228996</c:v>
                </c:pt>
                <c:pt idx="6">
                  <c:v>62.359540064699999</c:v>
                </c:pt>
                <c:pt idx="7">
                  <c:v>-110.5125707573</c:v>
                </c:pt>
                <c:pt idx="8">
                  <c:v>-78.622933169299998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Sheet3!$J$314:$J$322</c:f>
              <c:numCache>
                <c:formatCode>General</c:formatCode>
                <c:ptCount val="9"/>
                <c:pt idx="0">
                  <c:v>-33.619310919</c:v>
                </c:pt>
                <c:pt idx="1">
                  <c:v>-40.672551565600003</c:v>
                </c:pt>
                <c:pt idx="2">
                  <c:v>-37.206389625699998</c:v>
                </c:pt>
                <c:pt idx="3">
                  <c:v>-2.2675345617999998</c:v>
                </c:pt>
                <c:pt idx="4">
                  <c:v>-18.763041987099999</c:v>
                </c:pt>
                <c:pt idx="5">
                  <c:v>-29.763811779099999</c:v>
                </c:pt>
                <c:pt idx="6">
                  <c:v>-43.0556748363</c:v>
                </c:pt>
                <c:pt idx="7">
                  <c:v>-52.012140055099998</c:v>
                </c:pt>
                <c:pt idx="8">
                  <c:v>-2.1715728753999999</c:v>
                </c:pt>
              </c:numCache>
            </c:numRef>
          </c:xVal>
          <c:yVal>
            <c:numRef>
              <c:f>Sheet3!$K$314:$K$322</c:f>
              <c:numCache>
                <c:formatCode>General</c:formatCode>
                <c:ptCount val="9"/>
                <c:pt idx="0">
                  <c:v>-63.9844207545</c:v>
                </c:pt>
                <c:pt idx="1">
                  <c:v>90.180995337900001</c:v>
                </c:pt>
                <c:pt idx="2">
                  <c:v>-1.8807417296</c:v>
                </c:pt>
                <c:pt idx="3">
                  <c:v>-121.338310685</c:v>
                </c:pt>
                <c:pt idx="4">
                  <c:v>-91.752250757599995</c:v>
                </c:pt>
                <c:pt idx="5">
                  <c:v>20.822734441800002</c:v>
                </c:pt>
                <c:pt idx="6">
                  <c:v>151.08179023380001</c:v>
                </c:pt>
                <c:pt idx="7">
                  <c:v>117.967602278</c:v>
                </c:pt>
                <c:pt idx="8">
                  <c:v>-85.914661846399994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91552"/>
        <c:axId val="228475648"/>
      </c:scatterChart>
      <c:valAx>
        <c:axId val="228391552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475648"/>
        <c:crosses val="autoZero"/>
        <c:crossBetween val="midCat"/>
      </c:valAx>
      <c:valAx>
        <c:axId val="228475648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391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Sheet3!$J$323:$J$329</c:f>
              <c:numCache>
                <c:formatCode>General</c:formatCode>
                <c:ptCount val="7"/>
                <c:pt idx="0">
                  <c:v>17.2206279872</c:v>
                </c:pt>
                <c:pt idx="1">
                  <c:v>42.051811201200003</c:v>
                </c:pt>
                <c:pt idx="2">
                  <c:v>-39.322462033400001</c:v>
                </c:pt>
                <c:pt idx="3">
                  <c:v>73.1877200542</c:v>
                </c:pt>
                <c:pt idx="4">
                  <c:v>-75.758882938200003</c:v>
                </c:pt>
                <c:pt idx="5">
                  <c:v>-19.636965995200001</c:v>
                </c:pt>
                <c:pt idx="6">
                  <c:v>44.707086812299998</c:v>
                </c:pt>
              </c:numCache>
            </c:numRef>
          </c:xVal>
          <c:yVal>
            <c:numRef>
              <c:f>Sheet3!$K$323:$K$329</c:f>
              <c:numCache>
                <c:formatCode>General</c:formatCode>
                <c:ptCount val="7"/>
                <c:pt idx="0">
                  <c:v>56.023765519400001</c:v>
                </c:pt>
                <c:pt idx="1">
                  <c:v>205.31733636249999</c:v>
                </c:pt>
                <c:pt idx="2">
                  <c:v>127.826858898</c:v>
                </c:pt>
                <c:pt idx="3">
                  <c:v>2.2010499457999999</c:v>
                </c:pt>
                <c:pt idx="4">
                  <c:v>13.5383610577</c:v>
                </c:pt>
                <c:pt idx="5">
                  <c:v>-73.035107443000001</c:v>
                </c:pt>
                <c:pt idx="6">
                  <c:v>-67.667568702899999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Sheet3!$J$330:$J$338</c:f>
              <c:numCache>
                <c:formatCode>General</c:formatCode>
                <c:ptCount val="9"/>
                <c:pt idx="0">
                  <c:v>15.5464065621</c:v>
                </c:pt>
                <c:pt idx="1">
                  <c:v>-43.388095448000001</c:v>
                </c:pt>
                <c:pt idx="2">
                  <c:v>31.227842566100001</c:v>
                </c:pt>
                <c:pt idx="3">
                  <c:v>82.846649398400004</c:v>
                </c:pt>
                <c:pt idx="4">
                  <c:v>-2.3039440459999998</c:v>
                </c:pt>
                <c:pt idx="5">
                  <c:v>62.289888704900001</c:v>
                </c:pt>
                <c:pt idx="6">
                  <c:v>129.1692358009</c:v>
                </c:pt>
                <c:pt idx="7">
                  <c:v>-5.2532753133999996</c:v>
                </c:pt>
                <c:pt idx="8">
                  <c:v>142.47295685110001</c:v>
                </c:pt>
              </c:numCache>
            </c:numRef>
          </c:xVal>
          <c:yVal>
            <c:numRef>
              <c:f>Sheet3!$K$330:$K$338</c:f>
              <c:numCache>
                <c:formatCode>General</c:formatCode>
                <c:ptCount val="9"/>
                <c:pt idx="0">
                  <c:v>82.481257309599997</c:v>
                </c:pt>
                <c:pt idx="1">
                  <c:v>94.931186499299997</c:v>
                </c:pt>
                <c:pt idx="2">
                  <c:v>-11.5101682393</c:v>
                </c:pt>
                <c:pt idx="3">
                  <c:v>45.197774046500001</c:v>
                </c:pt>
                <c:pt idx="4">
                  <c:v>6.7262198940999998</c:v>
                </c:pt>
                <c:pt idx="5">
                  <c:v>-28.436947112599999</c:v>
                </c:pt>
                <c:pt idx="6">
                  <c:v>197.9468242561</c:v>
                </c:pt>
                <c:pt idx="7">
                  <c:v>256.14664624800002</c:v>
                </c:pt>
                <c:pt idx="8">
                  <c:v>-9.9120439775999998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Sheet3!$J$339:$J$349</c:f>
              <c:numCache>
                <c:formatCode>General</c:formatCode>
                <c:ptCount val="11"/>
                <c:pt idx="0">
                  <c:v>-24.646839184400001</c:v>
                </c:pt>
                <c:pt idx="1">
                  <c:v>24.807625916799999</c:v>
                </c:pt>
                <c:pt idx="2">
                  <c:v>-2.1823126996000002</c:v>
                </c:pt>
                <c:pt idx="3">
                  <c:v>76.508745821199994</c:v>
                </c:pt>
                <c:pt idx="4">
                  <c:v>95.125894958000003</c:v>
                </c:pt>
                <c:pt idx="5">
                  <c:v>11.9883636712</c:v>
                </c:pt>
                <c:pt idx="6">
                  <c:v>-31.3662309881</c:v>
                </c:pt>
                <c:pt idx="7">
                  <c:v>21.180353260899999</c:v>
                </c:pt>
                <c:pt idx="8">
                  <c:v>-31.198496054300001</c:v>
                </c:pt>
                <c:pt idx="9">
                  <c:v>11.818693572800001</c:v>
                </c:pt>
                <c:pt idx="10">
                  <c:v>111.516830007</c:v>
                </c:pt>
              </c:numCache>
            </c:numRef>
          </c:xVal>
          <c:yVal>
            <c:numRef>
              <c:f>Sheet3!$K$339:$K$349</c:f>
              <c:numCache>
                <c:formatCode>General</c:formatCode>
                <c:ptCount val="11"/>
                <c:pt idx="0">
                  <c:v>99.229418711899996</c:v>
                </c:pt>
                <c:pt idx="1">
                  <c:v>10.989985774899999</c:v>
                </c:pt>
                <c:pt idx="2">
                  <c:v>4.3097501176000002</c:v>
                </c:pt>
                <c:pt idx="3">
                  <c:v>43.3782552849</c:v>
                </c:pt>
                <c:pt idx="4">
                  <c:v>125.3523474842</c:v>
                </c:pt>
                <c:pt idx="5">
                  <c:v>215.0580498468</c:v>
                </c:pt>
                <c:pt idx="6">
                  <c:v>81.027101547399994</c:v>
                </c:pt>
                <c:pt idx="7">
                  <c:v>-48.305159040699998</c:v>
                </c:pt>
                <c:pt idx="8">
                  <c:v>217.08303779190001</c:v>
                </c:pt>
                <c:pt idx="9">
                  <c:v>-93.207302721199994</c:v>
                </c:pt>
                <c:pt idx="10">
                  <c:v>-33.317630235099998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Sheet3!$J$350:$J$360</c:f>
              <c:numCache>
                <c:formatCode>General</c:formatCode>
                <c:ptCount val="11"/>
                <c:pt idx="0">
                  <c:v>54.5162310057</c:v>
                </c:pt>
                <c:pt idx="1">
                  <c:v>69.975927564000003</c:v>
                </c:pt>
                <c:pt idx="2">
                  <c:v>28.8439567669</c:v>
                </c:pt>
                <c:pt idx="3">
                  <c:v>78.953448895500003</c:v>
                </c:pt>
                <c:pt idx="4">
                  <c:v>-20.355322407599999</c:v>
                </c:pt>
                <c:pt idx="5">
                  <c:v>-15.1076618965</c:v>
                </c:pt>
                <c:pt idx="6">
                  <c:v>59.103823094299997</c:v>
                </c:pt>
                <c:pt idx="7">
                  <c:v>-63.219221430600001</c:v>
                </c:pt>
                <c:pt idx="8">
                  <c:v>-1.1444159870999999</c:v>
                </c:pt>
                <c:pt idx="9">
                  <c:v>60.170567826300001</c:v>
                </c:pt>
                <c:pt idx="10">
                  <c:v>128.5686450675</c:v>
                </c:pt>
              </c:numCache>
            </c:numRef>
          </c:xVal>
          <c:yVal>
            <c:numRef>
              <c:f>Sheet3!$K$350:$K$360</c:f>
              <c:numCache>
                <c:formatCode>General</c:formatCode>
                <c:ptCount val="11"/>
                <c:pt idx="0">
                  <c:v>24.229334569500001</c:v>
                </c:pt>
                <c:pt idx="1">
                  <c:v>118.0163491867</c:v>
                </c:pt>
                <c:pt idx="2">
                  <c:v>-29.859732008600002</c:v>
                </c:pt>
                <c:pt idx="3">
                  <c:v>-9.2417387811000005</c:v>
                </c:pt>
                <c:pt idx="4">
                  <c:v>191.92151752679999</c:v>
                </c:pt>
                <c:pt idx="5">
                  <c:v>46.515986665</c:v>
                </c:pt>
                <c:pt idx="6">
                  <c:v>264.82220605930002</c:v>
                </c:pt>
                <c:pt idx="7">
                  <c:v>151.81019672139999</c:v>
                </c:pt>
                <c:pt idx="8">
                  <c:v>-88.777393599899995</c:v>
                </c:pt>
                <c:pt idx="9">
                  <c:v>-52.047429181299997</c:v>
                </c:pt>
                <c:pt idx="10">
                  <c:v>34.959724216600002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Sheet3!$J$361:$J$368</c:f>
              <c:numCache>
                <c:formatCode>General</c:formatCode>
                <c:ptCount val="8"/>
                <c:pt idx="0">
                  <c:v>-17.409277597999999</c:v>
                </c:pt>
                <c:pt idx="1">
                  <c:v>42.842325428099997</c:v>
                </c:pt>
                <c:pt idx="2">
                  <c:v>49.849686971799997</c:v>
                </c:pt>
                <c:pt idx="3">
                  <c:v>-25.7625049474</c:v>
                </c:pt>
                <c:pt idx="4">
                  <c:v>7.8049992200000001E-2</c:v>
                </c:pt>
                <c:pt idx="5">
                  <c:v>85.867032101199996</c:v>
                </c:pt>
                <c:pt idx="6">
                  <c:v>122.1982884991</c:v>
                </c:pt>
                <c:pt idx="7">
                  <c:v>-58.418457445400001</c:v>
                </c:pt>
              </c:numCache>
            </c:numRef>
          </c:xVal>
          <c:yVal>
            <c:numRef>
              <c:f>Sheet3!$K$361:$K$368</c:f>
              <c:numCache>
                <c:formatCode>General</c:formatCode>
                <c:ptCount val="8"/>
                <c:pt idx="0">
                  <c:v>49.939526356599998</c:v>
                </c:pt>
                <c:pt idx="1">
                  <c:v>161.45562636779999</c:v>
                </c:pt>
                <c:pt idx="2">
                  <c:v>-27.381022955999999</c:v>
                </c:pt>
                <c:pt idx="3">
                  <c:v>192.1455603613</c:v>
                </c:pt>
                <c:pt idx="4">
                  <c:v>-37.5895724055</c:v>
                </c:pt>
                <c:pt idx="5">
                  <c:v>23.5876260446</c:v>
                </c:pt>
                <c:pt idx="6">
                  <c:v>153.45199591880001</c:v>
                </c:pt>
                <c:pt idx="7">
                  <c:v>55.871836617900001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Sheet3!$J$369:$J$377</c:f>
              <c:numCache>
                <c:formatCode>General</c:formatCode>
                <c:ptCount val="9"/>
                <c:pt idx="0">
                  <c:v>1.099689184</c:v>
                </c:pt>
                <c:pt idx="1">
                  <c:v>56.481497584499998</c:v>
                </c:pt>
                <c:pt idx="2">
                  <c:v>-25.996062757499999</c:v>
                </c:pt>
                <c:pt idx="3">
                  <c:v>53.6234439714</c:v>
                </c:pt>
                <c:pt idx="4">
                  <c:v>23.523153709799999</c:v>
                </c:pt>
                <c:pt idx="5">
                  <c:v>10.6271284802</c:v>
                </c:pt>
                <c:pt idx="6">
                  <c:v>-73.116612520399997</c:v>
                </c:pt>
                <c:pt idx="7">
                  <c:v>-5.8311906651000003</c:v>
                </c:pt>
                <c:pt idx="8">
                  <c:v>137.19471980349999</c:v>
                </c:pt>
              </c:numCache>
            </c:numRef>
          </c:xVal>
          <c:yVal>
            <c:numRef>
              <c:f>Sheet3!$K$369:$K$377</c:f>
              <c:numCache>
                <c:formatCode>General</c:formatCode>
                <c:ptCount val="9"/>
                <c:pt idx="0">
                  <c:v>15.059376798700001</c:v>
                </c:pt>
                <c:pt idx="1">
                  <c:v>58.885146911900001</c:v>
                </c:pt>
                <c:pt idx="2">
                  <c:v>138.1837018503</c:v>
                </c:pt>
                <c:pt idx="3">
                  <c:v>141.2262513828</c:v>
                </c:pt>
                <c:pt idx="4">
                  <c:v>-54.221864122100001</c:v>
                </c:pt>
                <c:pt idx="5">
                  <c:v>257.62808224629998</c:v>
                </c:pt>
                <c:pt idx="6">
                  <c:v>95.345638346699999</c:v>
                </c:pt>
                <c:pt idx="7">
                  <c:v>-56.569615038000002</c:v>
                </c:pt>
                <c:pt idx="8">
                  <c:v>-25.672674835799999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Sheet3!$J$378:$J$386</c:f>
              <c:numCache>
                <c:formatCode>General</c:formatCode>
                <c:ptCount val="9"/>
                <c:pt idx="0">
                  <c:v>48.594025990299997</c:v>
                </c:pt>
                <c:pt idx="1">
                  <c:v>5.1067360481000001</c:v>
                </c:pt>
                <c:pt idx="2">
                  <c:v>-39.519460344999999</c:v>
                </c:pt>
                <c:pt idx="3">
                  <c:v>33.912826664800001</c:v>
                </c:pt>
                <c:pt idx="4">
                  <c:v>76.079823921100001</c:v>
                </c:pt>
                <c:pt idx="5">
                  <c:v>112.4932397939</c:v>
                </c:pt>
                <c:pt idx="6">
                  <c:v>76.436993188599999</c:v>
                </c:pt>
                <c:pt idx="7">
                  <c:v>-60.815023542500001</c:v>
                </c:pt>
                <c:pt idx="8">
                  <c:v>-35.667002691900002</c:v>
                </c:pt>
              </c:numCache>
            </c:numRef>
          </c:xVal>
          <c:yVal>
            <c:numRef>
              <c:f>Sheet3!$K$378:$K$386</c:f>
              <c:numCache>
                <c:formatCode>General</c:formatCode>
                <c:ptCount val="9"/>
                <c:pt idx="0">
                  <c:v>20.894954978800001</c:v>
                </c:pt>
                <c:pt idx="1">
                  <c:v>162.97015075990001</c:v>
                </c:pt>
                <c:pt idx="2">
                  <c:v>31.5784286212</c:v>
                </c:pt>
                <c:pt idx="3">
                  <c:v>-62.949465162400003</c:v>
                </c:pt>
                <c:pt idx="4">
                  <c:v>-40.694925240099998</c:v>
                </c:pt>
                <c:pt idx="5">
                  <c:v>82.076856141899995</c:v>
                </c:pt>
                <c:pt idx="6">
                  <c:v>246.07430022669999</c:v>
                </c:pt>
                <c:pt idx="7">
                  <c:v>192.96393322739999</c:v>
                </c:pt>
                <c:pt idx="8">
                  <c:v>-28.049834508899998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24416"/>
        <c:axId val="228526336"/>
      </c:scatterChart>
      <c:valAx>
        <c:axId val="228524416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526336"/>
        <c:crosses val="autoZero"/>
        <c:crossBetween val="midCat"/>
      </c:valAx>
      <c:valAx>
        <c:axId val="228526336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524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Sheet3!$J$387:$J$393</c:f>
              <c:numCache>
                <c:formatCode>General</c:formatCode>
                <c:ptCount val="7"/>
                <c:pt idx="0">
                  <c:v>-154.4038259589</c:v>
                </c:pt>
                <c:pt idx="1">
                  <c:v>-181.88629695899999</c:v>
                </c:pt>
                <c:pt idx="2">
                  <c:v>-217.31597942139999</c:v>
                </c:pt>
                <c:pt idx="3">
                  <c:v>-82.046335635899993</c:v>
                </c:pt>
                <c:pt idx="4">
                  <c:v>-345.68753536460002</c:v>
                </c:pt>
                <c:pt idx="5">
                  <c:v>-363.59836122140001</c:v>
                </c:pt>
                <c:pt idx="6">
                  <c:v>-125.0691019042</c:v>
                </c:pt>
              </c:numCache>
            </c:numRef>
          </c:xVal>
          <c:yVal>
            <c:numRef>
              <c:f>Sheet3!$K$387:$K$393</c:f>
              <c:numCache>
                <c:formatCode>General</c:formatCode>
                <c:ptCount val="7"/>
                <c:pt idx="0">
                  <c:v>388.43980661590001</c:v>
                </c:pt>
                <c:pt idx="1">
                  <c:v>476.96701439340001</c:v>
                </c:pt>
                <c:pt idx="2">
                  <c:v>176.34908792889999</c:v>
                </c:pt>
                <c:pt idx="3">
                  <c:v>299.47234297829999</c:v>
                </c:pt>
                <c:pt idx="4">
                  <c:v>274.59202617109997</c:v>
                </c:pt>
                <c:pt idx="5">
                  <c:v>784.96580842560002</c:v>
                </c:pt>
                <c:pt idx="6">
                  <c:v>212.44829450980001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Sheet3!$J$394:$J$402</c:f>
              <c:numCache>
                <c:formatCode>General</c:formatCode>
                <c:ptCount val="9"/>
                <c:pt idx="0">
                  <c:v>-101.0055743529</c:v>
                </c:pt>
                <c:pt idx="1">
                  <c:v>-110.8933194032</c:v>
                </c:pt>
                <c:pt idx="2">
                  <c:v>-104.548721559</c:v>
                </c:pt>
                <c:pt idx="3">
                  <c:v>-85.355045033500005</c:v>
                </c:pt>
                <c:pt idx="4">
                  <c:v>-101.71250127819999</c:v>
                </c:pt>
                <c:pt idx="5">
                  <c:v>-45.200341732299997</c:v>
                </c:pt>
                <c:pt idx="6">
                  <c:v>-84.276486444</c:v>
                </c:pt>
                <c:pt idx="7">
                  <c:v>-170.97314214439999</c:v>
                </c:pt>
                <c:pt idx="8">
                  <c:v>-44.587025972699998</c:v>
                </c:pt>
              </c:numCache>
            </c:numRef>
          </c:xVal>
          <c:yVal>
            <c:numRef>
              <c:f>Sheet3!$K$394:$K$402</c:f>
              <c:numCache>
                <c:formatCode>General</c:formatCode>
                <c:ptCount val="9"/>
                <c:pt idx="0">
                  <c:v>289.31289267890003</c:v>
                </c:pt>
                <c:pt idx="1">
                  <c:v>255.03552641030001</c:v>
                </c:pt>
                <c:pt idx="2">
                  <c:v>239.0727087418</c:v>
                </c:pt>
                <c:pt idx="3">
                  <c:v>380.10844940110002</c:v>
                </c:pt>
                <c:pt idx="4">
                  <c:v>251.62914655910001</c:v>
                </c:pt>
                <c:pt idx="5">
                  <c:v>217.64967622290001</c:v>
                </c:pt>
                <c:pt idx="6">
                  <c:v>498.57858360130001</c:v>
                </c:pt>
                <c:pt idx="7">
                  <c:v>415.04283808500003</c:v>
                </c:pt>
                <c:pt idx="8">
                  <c:v>278.99622895380003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Sheet3!$J$403:$J$413</c:f>
              <c:numCache>
                <c:formatCode>General</c:formatCode>
                <c:ptCount val="11"/>
                <c:pt idx="0">
                  <c:v>-124.9304706484</c:v>
                </c:pt>
                <c:pt idx="1">
                  <c:v>-109.8133294739</c:v>
                </c:pt>
                <c:pt idx="2">
                  <c:v>-80.422997027099996</c:v>
                </c:pt>
                <c:pt idx="3">
                  <c:v>-111.7143569221</c:v>
                </c:pt>
                <c:pt idx="4">
                  <c:v>-154.89333063769999</c:v>
                </c:pt>
                <c:pt idx="5">
                  <c:v>-200.4332965115</c:v>
                </c:pt>
                <c:pt idx="6">
                  <c:v>-149.25180517780001</c:v>
                </c:pt>
                <c:pt idx="7">
                  <c:v>-115.20340398579999</c:v>
                </c:pt>
                <c:pt idx="8">
                  <c:v>-111.2967245982</c:v>
                </c:pt>
                <c:pt idx="9">
                  <c:v>-281.01866009650001</c:v>
                </c:pt>
                <c:pt idx="10">
                  <c:v>-58.805652203500003</c:v>
                </c:pt>
              </c:numCache>
            </c:numRef>
          </c:xVal>
          <c:yVal>
            <c:numRef>
              <c:f>Sheet3!$K$403:$K$413</c:f>
              <c:numCache>
                <c:formatCode>General</c:formatCode>
                <c:ptCount val="11"/>
                <c:pt idx="0">
                  <c:v>302.47931961310002</c:v>
                </c:pt>
                <c:pt idx="1">
                  <c:v>245.16593536990001</c:v>
                </c:pt>
                <c:pt idx="2">
                  <c:v>245.99206904249999</c:v>
                </c:pt>
                <c:pt idx="3">
                  <c:v>322.63465011250003</c:v>
                </c:pt>
                <c:pt idx="4">
                  <c:v>430.11550595699998</c:v>
                </c:pt>
                <c:pt idx="5">
                  <c:v>348.41770447869999</c:v>
                </c:pt>
                <c:pt idx="6">
                  <c:v>184.57026320849999</c:v>
                </c:pt>
                <c:pt idx="7">
                  <c:v>255.27320009269999</c:v>
                </c:pt>
                <c:pt idx="8">
                  <c:v>351.7426754558</c:v>
                </c:pt>
                <c:pt idx="9">
                  <c:v>507.51887273689999</c:v>
                </c:pt>
                <c:pt idx="10">
                  <c:v>191.31384382190001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Sheet3!$J$414:$J$424</c:f>
              <c:numCache>
                <c:formatCode>General</c:formatCode>
                <c:ptCount val="11"/>
                <c:pt idx="0">
                  <c:v>-132.50787395410001</c:v>
                </c:pt>
                <c:pt idx="1">
                  <c:v>-136.58185747109999</c:v>
                </c:pt>
                <c:pt idx="2">
                  <c:v>-91.519054681399993</c:v>
                </c:pt>
                <c:pt idx="3">
                  <c:v>-95.725482746899999</c:v>
                </c:pt>
                <c:pt idx="4">
                  <c:v>-140.4492482899</c:v>
                </c:pt>
                <c:pt idx="5">
                  <c:v>-99.808280514499998</c:v>
                </c:pt>
                <c:pt idx="6">
                  <c:v>-149.69640778909999</c:v>
                </c:pt>
                <c:pt idx="7">
                  <c:v>-87.864382207800006</c:v>
                </c:pt>
                <c:pt idx="8">
                  <c:v>-360.1798700713</c:v>
                </c:pt>
                <c:pt idx="9">
                  <c:v>-59.127327286899998</c:v>
                </c:pt>
                <c:pt idx="10">
                  <c:v>-83.092942805500002</c:v>
                </c:pt>
              </c:numCache>
            </c:numRef>
          </c:xVal>
          <c:yVal>
            <c:numRef>
              <c:f>Sheet3!$K$414:$K$424</c:f>
              <c:numCache>
                <c:formatCode>General</c:formatCode>
                <c:ptCount val="11"/>
                <c:pt idx="0">
                  <c:v>272.6370214909</c:v>
                </c:pt>
                <c:pt idx="1">
                  <c:v>342.03400731350001</c:v>
                </c:pt>
                <c:pt idx="2">
                  <c:v>251.88967111069999</c:v>
                </c:pt>
                <c:pt idx="3">
                  <c:v>305.79194200479998</c:v>
                </c:pt>
                <c:pt idx="4">
                  <c:v>273.5813649694</c:v>
                </c:pt>
                <c:pt idx="5">
                  <c:v>235.88856101569999</c:v>
                </c:pt>
                <c:pt idx="6">
                  <c:v>443.17505900819998</c:v>
                </c:pt>
                <c:pt idx="7">
                  <c:v>221.52294903640001</c:v>
                </c:pt>
                <c:pt idx="8">
                  <c:v>742.22669003869999</c:v>
                </c:pt>
                <c:pt idx="9">
                  <c:v>149.41609986879999</c:v>
                </c:pt>
                <c:pt idx="10">
                  <c:v>333.00938973130002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Sheet3!$J$425:$J$432</c:f>
              <c:numCache>
                <c:formatCode>General</c:formatCode>
                <c:ptCount val="8"/>
                <c:pt idx="0">
                  <c:v>-112.3710258424</c:v>
                </c:pt>
                <c:pt idx="1">
                  <c:v>-110.10185773249999</c:v>
                </c:pt>
                <c:pt idx="2">
                  <c:v>-78.247110016799994</c:v>
                </c:pt>
                <c:pt idx="3">
                  <c:v>-175.9692294802</c:v>
                </c:pt>
                <c:pt idx="4">
                  <c:v>-156.19099233489999</c:v>
                </c:pt>
                <c:pt idx="5">
                  <c:v>-74.556086852799993</c:v>
                </c:pt>
                <c:pt idx="6">
                  <c:v>-97.244755416999993</c:v>
                </c:pt>
                <c:pt idx="7">
                  <c:v>-263.51908144060002</c:v>
                </c:pt>
              </c:numCache>
            </c:numRef>
          </c:xVal>
          <c:yVal>
            <c:numRef>
              <c:f>Sheet3!$K$425:$K$432</c:f>
              <c:numCache>
                <c:formatCode>General</c:formatCode>
                <c:ptCount val="8"/>
                <c:pt idx="0">
                  <c:v>261.20437907510001</c:v>
                </c:pt>
                <c:pt idx="1">
                  <c:v>383.28625470989999</c:v>
                </c:pt>
                <c:pt idx="2">
                  <c:v>257.48054611499998</c:v>
                </c:pt>
                <c:pt idx="3">
                  <c:v>211.6028464094</c:v>
                </c:pt>
                <c:pt idx="4">
                  <c:v>227.35871651310001</c:v>
                </c:pt>
                <c:pt idx="5">
                  <c:v>379.20361854079999</c:v>
                </c:pt>
                <c:pt idx="6">
                  <c:v>467.68409198709998</c:v>
                </c:pt>
                <c:pt idx="7">
                  <c:v>161.1988449383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Sheet3!$J$433:$J$441</c:f>
              <c:numCache>
                <c:formatCode>General</c:formatCode>
                <c:ptCount val="9"/>
                <c:pt idx="0">
                  <c:v>-117.814149278</c:v>
                </c:pt>
                <c:pt idx="1">
                  <c:v>-96.107724370200003</c:v>
                </c:pt>
                <c:pt idx="2">
                  <c:v>-123.73796911700001</c:v>
                </c:pt>
                <c:pt idx="3">
                  <c:v>-158.4982370779</c:v>
                </c:pt>
                <c:pt idx="4">
                  <c:v>-62.818025325199997</c:v>
                </c:pt>
                <c:pt idx="5">
                  <c:v>-241.4835709187</c:v>
                </c:pt>
                <c:pt idx="6">
                  <c:v>-180.43442766000001</c:v>
                </c:pt>
                <c:pt idx="7">
                  <c:v>-472.56343014660001</c:v>
                </c:pt>
                <c:pt idx="8">
                  <c:v>-38.2337000542</c:v>
                </c:pt>
              </c:numCache>
            </c:numRef>
          </c:xVal>
          <c:yVal>
            <c:numRef>
              <c:f>Sheet3!$K$433:$K$441</c:f>
              <c:numCache>
                <c:formatCode>General</c:formatCode>
                <c:ptCount val="9"/>
                <c:pt idx="0">
                  <c:v>251.51496684559999</c:v>
                </c:pt>
                <c:pt idx="1">
                  <c:v>347.88359098450002</c:v>
                </c:pt>
                <c:pt idx="2">
                  <c:v>264.64307108510002</c:v>
                </c:pt>
                <c:pt idx="3">
                  <c:v>395.80536205959999</c:v>
                </c:pt>
                <c:pt idx="4">
                  <c:v>209.3291714218</c:v>
                </c:pt>
                <c:pt idx="5">
                  <c:v>447.6087396666</c:v>
                </c:pt>
                <c:pt idx="6">
                  <c:v>138.16290681410001</c:v>
                </c:pt>
                <c:pt idx="7">
                  <c:v>1020.0190851789</c:v>
                </c:pt>
                <c:pt idx="8">
                  <c:v>253.21668597979999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Sheet3!$J$442:$J$450</c:f>
              <c:numCache>
                <c:formatCode>General</c:formatCode>
                <c:ptCount val="9"/>
                <c:pt idx="0">
                  <c:v>-101.3584913789</c:v>
                </c:pt>
                <c:pt idx="1">
                  <c:v>-159.25157894789999</c:v>
                </c:pt>
                <c:pt idx="2">
                  <c:v>-81.000314347499994</c:v>
                </c:pt>
                <c:pt idx="3">
                  <c:v>-56.187386039400003</c:v>
                </c:pt>
                <c:pt idx="4">
                  <c:v>-71.254275056099999</c:v>
                </c:pt>
                <c:pt idx="5">
                  <c:v>-128.9058183354</c:v>
                </c:pt>
                <c:pt idx="6">
                  <c:v>-86.350707997100002</c:v>
                </c:pt>
                <c:pt idx="7">
                  <c:v>-67.542081514700001</c:v>
                </c:pt>
                <c:pt idx="8">
                  <c:v>-355.76025657529999</c:v>
                </c:pt>
              </c:numCache>
            </c:numRef>
          </c:xVal>
          <c:yVal>
            <c:numRef>
              <c:f>Sheet3!$K$442:$K$450</c:f>
              <c:numCache>
                <c:formatCode>General</c:formatCode>
                <c:ptCount val="9"/>
                <c:pt idx="0">
                  <c:v>258.34642875280002</c:v>
                </c:pt>
                <c:pt idx="1">
                  <c:v>326.6196484317</c:v>
                </c:pt>
                <c:pt idx="2">
                  <c:v>249.8506298842</c:v>
                </c:pt>
                <c:pt idx="3">
                  <c:v>240.91977278830001</c:v>
                </c:pt>
                <c:pt idx="4">
                  <c:v>293.73619185960001</c:v>
                </c:pt>
                <c:pt idx="5">
                  <c:v>423.92951360170002</c:v>
                </c:pt>
                <c:pt idx="6">
                  <c:v>478.24434914199998</c:v>
                </c:pt>
                <c:pt idx="7">
                  <c:v>300.67625404979998</c:v>
                </c:pt>
                <c:pt idx="8">
                  <c:v>477.3781880153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79200"/>
        <c:axId val="228593664"/>
      </c:scatterChart>
      <c:valAx>
        <c:axId val="228579200"/>
        <c:scaling>
          <c:orientation val="minMax"/>
          <c:max val="500"/>
          <c:min val="-500"/>
        </c:scaling>
        <c:delete val="1"/>
        <c:axPos val="b"/>
        <c:numFmt formatCode="General" sourceLinked="1"/>
        <c:majorTickMark val="out"/>
        <c:minorTickMark val="none"/>
        <c:tickLblPos val="nextTo"/>
        <c:crossAx val="228593664"/>
        <c:crosses val="autoZero"/>
        <c:crossBetween val="midCat"/>
      </c:valAx>
      <c:valAx>
        <c:axId val="228593664"/>
        <c:scaling>
          <c:orientation val="minMax"/>
          <c:max val="500"/>
          <c:min val="-500"/>
        </c:scaling>
        <c:delete val="1"/>
        <c:axPos val="l"/>
        <c:numFmt formatCode="General" sourceLinked="1"/>
        <c:majorTickMark val="out"/>
        <c:minorTickMark val="none"/>
        <c:tickLblPos val="nextTo"/>
        <c:crossAx val="228579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Sheet3!$J$451:$J$457</c:f>
              <c:numCache>
                <c:formatCode>General</c:formatCode>
                <c:ptCount val="7"/>
                <c:pt idx="0">
                  <c:v>-14.8453673722</c:v>
                </c:pt>
                <c:pt idx="1">
                  <c:v>-22.828146240999999</c:v>
                </c:pt>
                <c:pt idx="2">
                  <c:v>-48.6567706863</c:v>
                </c:pt>
                <c:pt idx="3">
                  <c:v>43.351133500099998</c:v>
                </c:pt>
                <c:pt idx="4">
                  <c:v>-76.856779442499999</c:v>
                </c:pt>
                <c:pt idx="5">
                  <c:v>-115.32390684879999</c:v>
                </c:pt>
                <c:pt idx="6">
                  <c:v>-9.7187715621000006</c:v>
                </c:pt>
              </c:numCache>
            </c:numRef>
          </c:xVal>
          <c:yVal>
            <c:numRef>
              <c:f>Sheet3!$K$451:$K$457</c:f>
              <c:numCache>
                <c:formatCode>General</c:formatCode>
                <c:ptCount val="7"/>
                <c:pt idx="0">
                  <c:v>118.532059229</c:v>
                </c:pt>
                <c:pt idx="1">
                  <c:v>191.82628462029999</c:v>
                </c:pt>
                <c:pt idx="2">
                  <c:v>109.9787477659</c:v>
                </c:pt>
                <c:pt idx="3">
                  <c:v>158.0071276999</c:v>
                </c:pt>
                <c:pt idx="4">
                  <c:v>59.912957751999997</c:v>
                </c:pt>
                <c:pt idx="5">
                  <c:v>166.688102461</c:v>
                </c:pt>
                <c:pt idx="6">
                  <c:v>57.718554949599998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Sheet3!$J$458:$J$466</c:f>
              <c:numCache>
                <c:formatCode>General</c:formatCode>
                <c:ptCount val="9"/>
                <c:pt idx="0">
                  <c:v>-23.489677846700001</c:v>
                </c:pt>
                <c:pt idx="1">
                  <c:v>-29.540352714499999</c:v>
                </c:pt>
                <c:pt idx="2">
                  <c:v>-17.219037635900001</c:v>
                </c:pt>
                <c:pt idx="3">
                  <c:v>-0.2757260876</c:v>
                </c:pt>
                <c:pt idx="4">
                  <c:v>-13.637569467900001</c:v>
                </c:pt>
                <c:pt idx="5">
                  <c:v>0.41518087910000001</c:v>
                </c:pt>
                <c:pt idx="6">
                  <c:v>51.907771602399997</c:v>
                </c:pt>
                <c:pt idx="7">
                  <c:v>-48.606770602099999</c:v>
                </c:pt>
                <c:pt idx="8">
                  <c:v>21.6829875528</c:v>
                </c:pt>
              </c:numCache>
            </c:numRef>
          </c:xVal>
          <c:yVal>
            <c:numRef>
              <c:f>Sheet3!$K$458:$K$466</c:f>
              <c:numCache>
                <c:formatCode>General</c:formatCode>
                <c:ptCount val="9"/>
                <c:pt idx="0">
                  <c:v>119.0220281006</c:v>
                </c:pt>
                <c:pt idx="1">
                  <c:v>110.5892084657</c:v>
                </c:pt>
                <c:pt idx="2">
                  <c:v>80.973150775700006</c:v>
                </c:pt>
                <c:pt idx="3">
                  <c:v>127.1965428851</c:v>
                </c:pt>
                <c:pt idx="4">
                  <c:v>62.917743523299997</c:v>
                </c:pt>
                <c:pt idx="5">
                  <c:v>36.271444514400002</c:v>
                </c:pt>
                <c:pt idx="6">
                  <c:v>163.58436511310001</c:v>
                </c:pt>
                <c:pt idx="7">
                  <c:v>165.98871720010001</c:v>
                </c:pt>
                <c:pt idx="8">
                  <c:v>104.4222194849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Sheet3!$J$467:$J$477</c:f>
              <c:numCache>
                <c:formatCode>General</c:formatCode>
                <c:ptCount val="11"/>
                <c:pt idx="0">
                  <c:v>-33.8917658883</c:v>
                </c:pt>
                <c:pt idx="1">
                  <c:v>-17.322844140600001</c:v>
                </c:pt>
                <c:pt idx="2">
                  <c:v>-14.5468041727</c:v>
                </c:pt>
                <c:pt idx="3">
                  <c:v>-5.3000740830000002</c:v>
                </c:pt>
                <c:pt idx="4">
                  <c:v>7.0078358242999998</c:v>
                </c:pt>
                <c:pt idx="5">
                  <c:v>-37.0498439323</c:v>
                </c:pt>
                <c:pt idx="6">
                  <c:v>-48.022260982699997</c:v>
                </c:pt>
                <c:pt idx="7">
                  <c:v>-39.664992555200001</c:v>
                </c:pt>
                <c:pt idx="8">
                  <c:v>-60.506538231500002</c:v>
                </c:pt>
                <c:pt idx="9">
                  <c:v>-78.477608559700002</c:v>
                </c:pt>
                <c:pt idx="10">
                  <c:v>18.323875852</c:v>
                </c:pt>
              </c:numCache>
            </c:numRef>
          </c:xVal>
          <c:yVal>
            <c:numRef>
              <c:f>Sheet3!$K$467:$K$477</c:f>
              <c:numCache>
                <c:formatCode>General</c:formatCode>
                <c:ptCount val="11"/>
                <c:pt idx="0">
                  <c:v>119.6757652574</c:v>
                </c:pt>
                <c:pt idx="1">
                  <c:v>96.817368505100006</c:v>
                </c:pt>
                <c:pt idx="2">
                  <c:v>81.779117254499994</c:v>
                </c:pt>
                <c:pt idx="3">
                  <c:v>102.112980389</c:v>
                </c:pt>
                <c:pt idx="4">
                  <c:v>158.6837423419</c:v>
                </c:pt>
                <c:pt idx="5">
                  <c:v>175.65644309129999</c:v>
                </c:pt>
                <c:pt idx="6">
                  <c:v>111.9884403314</c:v>
                </c:pt>
                <c:pt idx="7">
                  <c:v>103.41114070730001</c:v>
                </c:pt>
                <c:pt idx="8">
                  <c:v>121.690150606</c:v>
                </c:pt>
                <c:pt idx="9">
                  <c:v>114.9694648941</c:v>
                </c:pt>
                <c:pt idx="10">
                  <c:v>70.974350371300005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Sheet3!$J$478:$J$488</c:f>
              <c:numCache>
                <c:formatCode>General</c:formatCode>
                <c:ptCount val="11"/>
                <c:pt idx="0">
                  <c:v>-40.859997631900001</c:v>
                </c:pt>
                <c:pt idx="1">
                  <c:v>-2.1792097059</c:v>
                </c:pt>
                <c:pt idx="2">
                  <c:v>-21.545815798900001</c:v>
                </c:pt>
                <c:pt idx="3">
                  <c:v>18.508231437799999</c:v>
                </c:pt>
                <c:pt idx="4">
                  <c:v>-43.512010541000002</c:v>
                </c:pt>
                <c:pt idx="5">
                  <c:v>-43.933322429500002</c:v>
                </c:pt>
                <c:pt idx="6">
                  <c:v>9.6154050137000002</c:v>
                </c:pt>
                <c:pt idx="7">
                  <c:v>-67.980049056799999</c:v>
                </c:pt>
                <c:pt idx="8">
                  <c:v>-147.85112244339999</c:v>
                </c:pt>
                <c:pt idx="9">
                  <c:v>-17.102464157499998</c:v>
                </c:pt>
                <c:pt idx="10">
                  <c:v>84.174844415099997</c:v>
                </c:pt>
              </c:numCache>
            </c:numRef>
          </c:xVal>
          <c:yVal>
            <c:numRef>
              <c:f>Sheet3!$K$478:$K$488</c:f>
              <c:numCache>
                <c:formatCode>General</c:formatCode>
                <c:ptCount val="11"/>
                <c:pt idx="0">
                  <c:v>103.7868251547</c:v>
                </c:pt>
                <c:pt idx="1">
                  <c:v>147.4391777189</c:v>
                </c:pt>
                <c:pt idx="2">
                  <c:v>69.535284635799997</c:v>
                </c:pt>
                <c:pt idx="3">
                  <c:v>122.0282097377</c:v>
                </c:pt>
                <c:pt idx="4">
                  <c:v>167.8178239952</c:v>
                </c:pt>
                <c:pt idx="5">
                  <c:v>86.140455747600001</c:v>
                </c:pt>
                <c:pt idx="6">
                  <c:v>180.1463112305</c:v>
                </c:pt>
                <c:pt idx="7">
                  <c:v>96.975869900199996</c:v>
                </c:pt>
                <c:pt idx="8">
                  <c:v>226.5477063477</c:v>
                </c:pt>
                <c:pt idx="9">
                  <c:v>78.043028230000004</c:v>
                </c:pt>
                <c:pt idx="10">
                  <c:v>190.79220414829999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Sheet3!$J$489:$J$496</c:f>
              <c:numCache>
                <c:formatCode>General</c:formatCode>
                <c:ptCount val="8"/>
                <c:pt idx="0">
                  <c:v>-30.789430677999999</c:v>
                </c:pt>
                <c:pt idx="1">
                  <c:v>-11.651765123700001</c:v>
                </c:pt>
                <c:pt idx="2">
                  <c:v>-5.5006240672000004</c:v>
                </c:pt>
                <c:pt idx="3">
                  <c:v>-46.376690678099997</c:v>
                </c:pt>
                <c:pt idx="4">
                  <c:v>-33.680302618600003</c:v>
                </c:pt>
                <c:pt idx="5">
                  <c:v>28.944564952</c:v>
                </c:pt>
                <c:pt idx="6">
                  <c:v>11.987842087500001</c:v>
                </c:pt>
                <c:pt idx="7">
                  <c:v>-52.120913728600001</c:v>
                </c:pt>
              </c:numCache>
            </c:numRef>
          </c:xVal>
          <c:yVal>
            <c:numRef>
              <c:f>Sheet3!$K$489:$K$496</c:f>
              <c:numCache>
                <c:formatCode>General</c:formatCode>
                <c:ptCount val="8"/>
                <c:pt idx="0">
                  <c:v>97.982655262400002</c:v>
                </c:pt>
                <c:pt idx="1">
                  <c:v>165.1151557563</c:v>
                </c:pt>
                <c:pt idx="2">
                  <c:v>98.683180720699994</c:v>
                </c:pt>
                <c:pt idx="3">
                  <c:v>144.1217888621</c:v>
                </c:pt>
                <c:pt idx="4">
                  <c:v>96.322615296199999</c:v>
                </c:pt>
                <c:pt idx="5">
                  <c:v>154.8447348901</c:v>
                </c:pt>
                <c:pt idx="6">
                  <c:v>145.1946247349</c:v>
                </c:pt>
                <c:pt idx="7">
                  <c:v>73.925854821300007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Sheet3!$J$497:$J$505</c:f>
              <c:numCache>
                <c:formatCode>General</c:formatCode>
                <c:ptCount val="9"/>
                <c:pt idx="0">
                  <c:v>-36.314121162299998</c:v>
                </c:pt>
                <c:pt idx="1">
                  <c:v>-5.2845038439999996</c:v>
                </c:pt>
                <c:pt idx="2">
                  <c:v>-44.380127603799998</c:v>
                </c:pt>
                <c:pt idx="3">
                  <c:v>-0.63224061109999996</c:v>
                </c:pt>
                <c:pt idx="4">
                  <c:v>12.9444553034</c:v>
                </c:pt>
                <c:pt idx="5">
                  <c:v>-23.3627505304</c:v>
                </c:pt>
                <c:pt idx="6">
                  <c:v>-85.185185267500003</c:v>
                </c:pt>
                <c:pt idx="7">
                  <c:v>-171.8680945774</c:v>
                </c:pt>
                <c:pt idx="8">
                  <c:v>-42.564489666599997</c:v>
                </c:pt>
              </c:numCache>
            </c:numRef>
          </c:xVal>
          <c:yVal>
            <c:numRef>
              <c:f>Sheet3!$K$497:$K$505</c:f>
              <c:numCache>
                <c:formatCode>General</c:formatCode>
                <c:ptCount val="9"/>
                <c:pt idx="0">
                  <c:v>76.063947166700004</c:v>
                </c:pt>
                <c:pt idx="1">
                  <c:v>120.84443372440001</c:v>
                </c:pt>
                <c:pt idx="2">
                  <c:v>146.41916980139999</c:v>
                </c:pt>
                <c:pt idx="3">
                  <c:v>158.74793619050001</c:v>
                </c:pt>
                <c:pt idx="4">
                  <c:v>10.0191360949</c:v>
                </c:pt>
                <c:pt idx="5">
                  <c:v>176.69627389920001</c:v>
                </c:pt>
                <c:pt idx="6">
                  <c:v>76.064902683100001</c:v>
                </c:pt>
                <c:pt idx="7">
                  <c:v>179.35081370079999</c:v>
                </c:pt>
                <c:pt idx="8">
                  <c:v>-67.852982176300003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Sheet3!$J$506:$J$514</c:f>
              <c:numCache>
                <c:formatCode>General</c:formatCode>
                <c:ptCount val="9"/>
                <c:pt idx="0">
                  <c:v>-16.8226516864</c:v>
                </c:pt>
                <c:pt idx="1">
                  <c:v>-35.239625533400002</c:v>
                </c:pt>
                <c:pt idx="2">
                  <c:v>-28.2410435054</c:v>
                </c:pt>
                <c:pt idx="3">
                  <c:v>-18.480719832399998</c:v>
                </c:pt>
                <c:pt idx="4">
                  <c:v>26.427945750500001</c:v>
                </c:pt>
                <c:pt idx="5">
                  <c:v>49.837785993200001</c:v>
                </c:pt>
                <c:pt idx="6">
                  <c:v>38.7171803122</c:v>
                </c:pt>
                <c:pt idx="7">
                  <c:v>-49.062201672299999</c:v>
                </c:pt>
                <c:pt idx="8">
                  <c:v>-159.2494283961</c:v>
                </c:pt>
              </c:numCache>
            </c:numRef>
          </c:xVal>
          <c:yVal>
            <c:numRef>
              <c:f>Sheet3!$K$506:$K$514</c:f>
              <c:numCache>
                <c:formatCode>General</c:formatCode>
                <c:ptCount val="9"/>
                <c:pt idx="0">
                  <c:v>93.512544661600003</c:v>
                </c:pt>
                <c:pt idx="1">
                  <c:v>150.61143424829999</c:v>
                </c:pt>
                <c:pt idx="2">
                  <c:v>89.40311724</c:v>
                </c:pt>
                <c:pt idx="3">
                  <c:v>66.267167965799999</c:v>
                </c:pt>
                <c:pt idx="4">
                  <c:v>101.50078941290001</c:v>
                </c:pt>
                <c:pt idx="5">
                  <c:v>164.62003225539999</c:v>
                </c:pt>
                <c:pt idx="6">
                  <c:v>178.60242421109999</c:v>
                </c:pt>
                <c:pt idx="7">
                  <c:v>110.3705957504</c:v>
                </c:pt>
                <c:pt idx="8">
                  <c:v>195.4233567826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13504"/>
        <c:axId val="228640256"/>
      </c:scatterChart>
      <c:valAx>
        <c:axId val="228613504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640256"/>
        <c:crosses val="autoZero"/>
        <c:crossBetween val="midCat"/>
      </c:valAx>
      <c:valAx>
        <c:axId val="228640256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613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Sheet3!$J$515:$J$521</c:f>
              <c:numCache>
                <c:formatCode>General</c:formatCode>
                <c:ptCount val="7"/>
                <c:pt idx="0">
                  <c:v>-16.6732967011</c:v>
                </c:pt>
                <c:pt idx="1">
                  <c:v>-42.301336493100003</c:v>
                </c:pt>
                <c:pt idx="2">
                  <c:v>-98.195048224700002</c:v>
                </c:pt>
                <c:pt idx="3">
                  <c:v>44.317415920400002</c:v>
                </c:pt>
                <c:pt idx="4">
                  <c:v>-184.42846082720001</c:v>
                </c:pt>
                <c:pt idx="5">
                  <c:v>-160.7157746412</c:v>
                </c:pt>
                <c:pt idx="6">
                  <c:v>-10.953928014700001</c:v>
                </c:pt>
              </c:numCache>
            </c:numRef>
          </c:xVal>
          <c:yVal>
            <c:numRef>
              <c:f>Sheet3!$K$515:$K$521</c:f>
              <c:numCache>
                <c:formatCode>General</c:formatCode>
                <c:ptCount val="7"/>
                <c:pt idx="0">
                  <c:v>222.78476357349999</c:v>
                </c:pt>
                <c:pt idx="1">
                  <c:v>218.13447040330001</c:v>
                </c:pt>
                <c:pt idx="2">
                  <c:v>128.29044893290001</c:v>
                </c:pt>
                <c:pt idx="3">
                  <c:v>234.6616474011</c:v>
                </c:pt>
                <c:pt idx="4">
                  <c:v>219.16115675200001</c:v>
                </c:pt>
                <c:pt idx="5">
                  <c:v>500.48705341610003</c:v>
                </c:pt>
                <c:pt idx="6">
                  <c:v>202.7611891626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Sheet3!$J$522:$J$530</c:f>
              <c:numCache>
                <c:formatCode>General</c:formatCode>
                <c:ptCount val="9"/>
                <c:pt idx="0">
                  <c:v>1.0468195137</c:v>
                </c:pt>
                <c:pt idx="1">
                  <c:v>-60.458207770800001</c:v>
                </c:pt>
                <c:pt idx="2">
                  <c:v>-6.5094546787000001</c:v>
                </c:pt>
                <c:pt idx="3">
                  <c:v>44.721658082700003</c:v>
                </c:pt>
                <c:pt idx="4">
                  <c:v>-4.2462591358999999</c:v>
                </c:pt>
                <c:pt idx="5">
                  <c:v>32.432837083000003</c:v>
                </c:pt>
                <c:pt idx="6">
                  <c:v>65.135970644500006</c:v>
                </c:pt>
                <c:pt idx="7">
                  <c:v>-78.919789928200004</c:v>
                </c:pt>
                <c:pt idx="8">
                  <c:v>75.535638061</c:v>
                </c:pt>
              </c:numCache>
            </c:numRef>
          </c:xVal>
          <c:yVal>
            <c:numRef>
              <c:f>Sheet3!$K$522:$K$530</c:f>
              <c:numCache>
                <c:formatCode>General</c:formatCode>
                <c:ptCount val="9"/>
                <c:pt idx="0">
                  <c:v>180.81611521650001</c:v>
                </c:pt>
                <c:pt idx="1">
                  <c:v>139.28075026440001</c:v>
                </c:pt>
                <c:pt idx="2">
                  <c:v>197.51842689919999</c:v>
                </c:pt>
                <c:pt idx="3">
                  <c:v>231.4157610609</c:v>
                </c:pt>
                <c:pt idx="4">
                  <c:v>142.59763610740001</c:v>
                </c:pt>
                <c:pt idx="5">
                  <c:v>211.90055936589999</c:v>
                </c:pt>
                <c:pt idx="6">
                  <c:v>219.29873481819999</c:v>
                </c:pt>
                <c:pt idx="7">
                  <c:v>203.70905998590001</c:v>
                </c:pt>
                <c:pt idx="8">
                  <c:v>251.8166959111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Sheet3!$J$531:$J$541</c:f>
              <c:numCache>
                <c:formatCode>General</c:formatCode>
                <c:ptCount val="11"/>
                <c:pt idx="0">
                  <c:v>-20.295773172299999</c:v>
                </c:pt>
                <c:pt idx="1">
                  <c:v>-5.0434736460999998</c:v>
                </c:pt>
                <c:pt idx="2">
                  <c:v>-21.2831899024</c:v>
                </c:pt>
                <c:pt idx="3">
                  <c:v>-2.7246876649999998</c:v>
                </c:pt>
                <c:pt idx="4">
                  <c:v>6.7817049224000003</c:v>
                </c:pt>
                <c:pt idx="5">
                  <c:v>-43.986306394899998</c:v>
                </c:pt>
                <c:pt idx="6">
                  <c:v>-51.298649991600001</c:v>
                </c:pt>
                <c:pt idx="7">
                  <c:v>4.8236916755000001</c:v>
                </c:pt>
                <c:pt idx="8">
                  <c:v>-111.54735649049999</c:v>
                </c:pt>
                <c:pt idx="9">
                  <c:v>-85.817944245099994</c:v>
                </c:pt>
                <c:pt idx="10">
                  <c:v>68.469593962499999</c:v>
                </c:pt>
              </c:numCache>
            </c:numRef>
          </c:xVal>
          <c:yVal>
            <c:numRef>
              <c:f>Sheet3!$K$531:$K$541</c:f>
              <c:numCache>
                <c:formatCode>General</c:formatCode>
                <c:ptCount val="11"/>
                <c:pt idx="0">
                  <c:v>173.7164549094</c:v>
                </c:pt>
                <c:pt idx="1">
                  <c:v>198.23538587190001</c:v>
                </c:pt>
                <c:pt idx="2">
                  <c:v>195.36817101720001</c:v>
                </c:pt>
                <c:pt idx="3">
                  <c:v>226.9309174773</c:v>
                </c:pt>
                <c:pt idx="4">
                  <c:v>209.00278595559999</c:v>
                </c:pt>
                <c:pt idx="5">
                  <c:v>186.4276294025</c:v>
                </c:pt>
                <c:pt idx="6">
                  <c:v>115.178958784</c:v>
                </c:pt>
                <c:pt idx="7">
                  <c:v>199.17443559719999</c:v>
                </c:pt>
                <c:pt idx="8">
                  <c:v>124.6113117598</c:v>
                </c:pt>
                <c:pt idx="9">
                  <c:v>326.93164027300003</c:v>
                </c:pt>
                <c:pt idx="10">
                  <c:v>230.4628867216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Sheet3!$J$542:$J$552</c:f>
              <c:numCache>
                <c:formatCode>General</c:formatCode>
                <c:ptCount val="11"/>
                <c:pt idx="0">
                  <c:v>-34.452941625400001</c:v>
                </c:pt>
                <c:pt idx="1">
                  <c:v>-34.548232286900003</c:v>
                </c:pt>
                <c:pt idx="2">
                  <c:v>-1.2732940389</c:v>
                </c:pt>
                <c:pt idx="3">
                  <c:v>8.0209088353000002</c:v>
                </c:pt>
                <c:pt idx="4">
                  <c:v>-74.638605465799998</c:v>
                </c:pt>
                <c:pt idx="5">
                  <c:v>-12.113270719400001</c:v>
                </c:pt>
                <c:pt idx="6">
                  <c:v>-27.163486213399999</c:v>
                </c:pt>
                <c:pt idx="7">
                  <c:v>-146.0954523835</c:v>
                </c:pt>
                <c:pt idx="8">
                  <c:v>-125.0528199349</c:v>
                </c:pt>
                <c:pt idx="9">
                  <c:v>78.3479859885</c:v>
                </c:pt>
                <c:pt idx="10">
                  <c:v>87.486688516100003</c:v>
                </c:pt>
              </c:numCache>
            </c:numRef>
          </c:xVal>
          <c:yVal>
            <c:numRef>
              <c:f>Sheet3!$K$542:$K$552</c:f>
              <c:numCache>
                <c:formatCode>General</c:formatCode>
                <c:ptCount val="11"/>
                <c:pt idx="0">
                  <c:v>163.24535559660001</c:v>
                </c:pt>
                <c:pt idx="1">
                  <c:v>196.00195874240001</c:v>
                </c:pt>
                <c:pt idx="2">
                  <c:v>204.50040774460001</c:v>
                </c:pt>
                <c:pt idx="3">
                  <c:v>228.86939593610001</c:v>
                </c:pt>
                <c:pt idx="4">
                  <c:v>162.346402388</c:v>
                </c:pt>
                <c:pt idx="5">
                  <c:v>146.72106370360001</c:v>
                </c:pt>
                <c:pt idx="6">
                  <c:v>189.9907644946</c:v>
                </c:pt>
                <c:pt idx="7">
                  <c:v>77.245828184700002</c:v>
                </c:pt>
                <c:pt idx="8">
                  <c:v>451.52227057649998</c:v>
                </c:pt>
                <c:pt idx="9">
                  <c:v>170.8999614169</c:v>
                </c:pt>
                <c:pt idx="10">
                  <c:v>244.81825232060001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Sheet3!$J$553:$J$560</c:f>
              <c:numCache>
                <c:formatCode>General</c:formatCode>
                <c:ptCount val="8"/>
                <c:pt idx="0">
                  <c:v>-64.188683173399994</c:v>
                </c:pt>
                <c:pt idx="1">
                  <c:v>-17.302893408900001</c:v>
                </c:pt>
                <c:pt idx="2">
                  <c:v>7.0729014573000004</c:v>
                </c:pt>
                <c:pt idx="3">
                  <c:v>-76.972563027099994</c:v>
                </c:pt>
                <c:pt idx="4">
                  <c:v>4.2125893737000002</c:v>
                </c:pt>
                <c:pt idx="5">
                  <c:v>58.6722311109</c:v>
                </c:pt>
                <c:pt idx="6">
                  <c:v>88.708904777300006</c:v>
                </c:pt>
                <c:pt idx="7">
                  <c:v>-137.25573258130001</c:v>
                </c:pt>
              </c:numCache>
            </c:numRef>
          </c:xVal>
          <c:yVal>
            <c:numRef>
              <c:f>Sheet3!$K$553:$K$560</c:f>
              <c:numCache>
                <c:formatCode>General</c:formatCode>
                <c:ptCount val="8"/>
                <c:pt idx="0">
                  <c:v>157.69865944209999</c:v>
                </c:pt>
                <c:pt idx="1">
                  <c:v>205.69686933369999</c:v>
                </c:pt>
                <c:pt idx="2">
                  <c:v>210.4194938242</c:v>
                </c:pt>
                <c:pt idx="3">
                  <c:v>199.21378309790001</c:v>
                </c:pt>
                <c:pt idx="4">
                  <c:v>155.27830302429999</c:v>
                </c:pt>
                <c:pt idx="5">
                  <c:v>256.21379076850002</c:v>
                </c:pt>
                <c:pt idx="6">
                  <c:v>226.06650743829999</c:v>
                </c:pt>
                <c:pt idx="7">
                  <c:v>118.5830763985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Sheet3!$J$561:$J$569</c:f>
              <c:numCache>
                <c:formatCode>General</c:formatCode>
                <c:ptCount val="9"/>
                <c:pt idx="0">
                  <c:v>-22.151451351999999</c:v>
                </c:pt>
                <c:pt idx="1">
                  <c:v>-3.2197855950999998</c:v>
                </c:pt>
                <c:pt idx="2">
                  <c:v>-59.8574668551</c:v>
                </c:pt>
                <c:pt idx="3">
                  <c:v>-22.961342523100001</c:v>
                </c:pt>
                <c:pt idx="4">
                  <c:v>14.2133365631</c:v>
                </c:pt>
                <c:pt idx="5">
                  <c:v>-57.328939309900001</c:v>
                </c:pt>
                <c:pt idx="6">
                  <c:v>-165.35411634670001</c:v>
                </c:pt>
                <c:pt idx="7">
                  <c:v>-237.03389755020001</c:v>
                </c:pt>
                <c:pt idx="8">
                  <c:v>85.231685048200006</c:v>
                </c:pt>
              </c:numCache>
            </c:numRef>
          </c:xVal>
          <c:yVal>
            <c:numRef>
              <c:f>Sheet3!$K$561:$K$569</c:f>
              <c:numCache>
                <c:formatCode>General</c:formatCode>
                <c:ptCount val="9"/>
                <c:pt idx="0">
                  <c:v>199.74914849530001</c:v>
                </c:pt>
                <c:pt idx="1">
                  <c:v>219.7955433772</c:v>
                </c:pt>
                <c:pt idx="2">
                  <c:v>141.28685127610001</c:v>
                </c:pt>
                <c:pt idx="3">
                  <c:v>187.50652959190001</c:v>
                </c:pt>
                <c:pt idx="4">
                  <c:v>163.6526578653</c:v>
                </c:pt>
                <c:pt idx="5">
                  <c:v>238.47698397970001</c:v>
                </c:pt>
                <c:pt idx="6">
                  <c:v>92.205092564799997</c:v>
                </c:pt>
                <c:pt idx="7">
                  <c:v>495.63303733079999</c:v>
                </c:pt>
                <c:pt idx="8">
                  <c:v>260.33935803729997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Sheet3!$J$570:$J$578</c:f>
              <c:numCache>
                <c:formatCode>General</c:formatCode>
                <c:ptCount val="9"/>
                <c:pt idx="0">
                  <c:v>-14.556770823600001</c:v>
                </c:pt>
                <c:pt idx="1">
                  <c:v>-48.620271249399998</c:v>
                </c:pt>
                <c:pt idx="2">
                  <c:v>-53.339011507199999</c:v>
                </c:pt>
                <c:pt idx="3">
                  <c:v>7.8889754059000001</c:v>
                </c:pt>
                <c:pt idx="4">
                  <c:v>30.099825626200001</c:v>
                </c:pt>
                <c:pt idx="5">
                  <c:v>84.081968370499993</c:v>
                </c:pt>
                <c:pt idx="6">
                  <c:v>24.421362600799998</c:v>
                </c:pt>
                <c:pt idx="7">
                  <c:v>-131.64346655380001</c:v>
                </c:pt>
                <c:pt idx="8">
                  <c:v>-248.72300413939999</c:v>
                </c:pt>
              </c:numCache>
            </c:numRef>
          </c:xVal>
          <c:yVal>
            <c:numRef>
              <c:f>Sheet3!$K$570:$K$578</c:f>
              <c:numCache>
                <c:formatCode>General</c:formatCode>
                <c:ptCount val="9"/>
                <c:pt idx="0">
                  <c:v>195.26140018550001</c:v>
                </c:pt>
                <c:pt idx="1">
                  <c:v>183.1207954002</c:v>
                </c:pt>
                <c:pt idx="2">
                  <c:v>165.22111238510001</c:v>
                </c:pt>
                <c:pt idx="3">
                  <c:v>162.82059299919999</c:v>
                </c:pt>
                <c:pt idx="4">
                  <c:v>224.86896986639999</c:v>
                </c:pt>
                <c:pt idx="5">
                  <c:v>247.1664666046</c:v>
                </c:pt>
                <c:pt idx="6">
                  <c:v>198.58844715090001</c:v>
                </c:pt>
                <c:pt idx="7">
                  <c:v>110.60528281409999</c:v>
                </c:pt>
                <c:pt idx="8">
                  <c:v>330.95585706110001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0464"/>
        <c:axId val="228752384"/>
      </c:scatterChart>
      <c:valAx>
        <c:axId val="228750464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752384"/>
        <c:crosses val="autoZero"/>
        <c:crossBetween val="midCat"/>
      </c:valAx>
      <c:valAx>
        <c:axId val="228752384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750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Sheet3!$J$579:$J$585</c:f>
              <c:numCache>
                <c:formatCode>General</c:formatCode>
                <c:ptCount val="7"/>
                <c:pt idx="0">
                  <c:v>-21.559461315</c:v>
                </c:pt>
                <c:pt idx="1">
                  <c:v>-27.073316268100001</c:v>
                </c:pt>
                <c:pt idx="2">
                  <c:v>-227.3162312014</c:v>
                </c:pt>
                <c:pt idx="3">
                  <c:v>40.487416645099998</c:v>
                </c:pt>
                <c:pt idx="4">
                  <c:v>-161.76326442690001</c:v>
                </c:pt>
                <c:pt idx="5">
                  <c:v>-136.96053222130001</c:v>
                </c:pt>
                <c:pt idx="6">
                  <c:v>-25.635864010999999</c:v>
                </c:pt>
              </c:numCache>
            </c:numRef>
          </c:xVal>
          <c:yVal>
            <c:numRef>
              <c:f>Sheet3!$K$579:$K$585</c:f>
              <c:numCache>
                <c:formatCode>General</c:formatCode>
                <c:ptCount val="7"/>
                <c:pt idx="0">
                  <c:v>110.5581215767</c:v>
                </c:pt>
                <c:pt idx="1">
                  <c:v>169.10885032069999</c:v>
                </c:pt>
                <c:pt idx="2">
                  <c:v>213.24969737059999</c:v>
                </c:pt>
                <c:pt idx="3">
                  <c:v>115.42894002449999</c:v>
                </c:pt>
                <c:pt idx="4">
                  <c:v>107.9850867314</c:v>
                </c:pt>
                <c:pt idx="5">
                  <c:v>177.01917061809999</c:v>
                </c:pt>
                <c:pt idx="6">
                  <c:v>122.24132046610001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Sheet3!$J$586:$J$594</c:f>
              <c:numCache>
                <c:formatCode>General</c:formatCode>
                <c:ptCount val="9"/>
                <c:pt idx="0">
                  <c:v>-0.27680236320000001</c:v>
                </c:pt>
                <c:pt idx="1">
                  <c:v>-80.717522223900005</c:v>
                </c:pt>
                <c:pt idx="2">
                  <c:v>-33.147024696800003</c:v>
                </c:pt>
                <c:pt idx="3">
                  <c:v>24.508703333300002</c:v>
                </c:pt>
                <c:pt idx="4">
                  <c:v>-56.568176444300001</c:v>
                </c:pt>
                <c:pt idx="5">
                  <c:v>6.0500008557999996</c:v>
                </c:pt>
                <c:pt idx="6">
                  <c:v>52.194576883099998</c:v>
                </c:pt>
                <c:pt idx="7">
                  <c:v>-48.869045134399997</c:v>
                </c:pt>
                <c:pt idx="8">
                  <c:v>72.536479007899999</c:v>
                </c:pt>
              </c:numCache>
            </c:numRef>
          </c:xVal>
          <c:yVal>
            <c:numRef>
              <c:f>Sheet3!$K$586:$K$594</c:f>
              <c:numCache>
                <c:formatCode>General</c:formatCode>
                <c:ptCount val="9"/>
                <c:pt idx="0">
                  <c:v>97.0015073573</c:v>
                </c:pt>
                <c:pt idx="1">
                  <c:v>76.546195429299999</c:v>
                </c:pt>
                <c:pt idx="2">
                  <c:v>100.3594933932</c:v>
                </c:pt>
                <c:pt idx="3">
                  <c:v>124.6687811683</c:v>
                </c:pt>
                <c:pt idx="4">
                  <c:v>88.435302474799997</c:v>
                </c:pt>
                <c:pt idx="5">
                  <c:v>133.2989809092</c:v>
                </c:pt>
                <c:pt idx="6">
                  <c:v>138.74238813829999</c:v>
                </c:pt>
                <c:pt idx="7">
                  <c:v>186.73757851689999</c:v>
                </c:pt>
                <c:pt idx="8">
                  <c:v>130.66051254409999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Sheet3!$J$595:$J$605</c:f>
              <c:numCache>
                <c:formatCode>General</c:formatCode>
                <c:ptCount val="11"/>
                <c:pt idx="0">
                  <c:v>-24.874212691</c:v>
                </c:pt>
                <c:pt idx="1">
                  <c:v>-32.625888340800003</c:v>
                </c:pt>
                <c:pt idx="2">
                  <c:v>-28.825345953999999</c:v>
                </c:pt>
                <c:pt idx="3">
                  <c:v>-2.4615545972000001</c:v>
                </c:pt>
                <c:pt idx="4">
                  <c:v>-19.207286189600001</c:v>
                </c:pt>
                <c:pt idx="5">
                  <c:v>-32.181848768800002</c:v>
                </c:pt>
                <c:pt idx="6">
                  <c:v>-56.754353336599998</c:v>
                </c:pt>
                <c:pt idx="7">
                  <c:v>-34.7581454197</c:v>
                </c:pt>
                <c:pt idx="8">
                  <c:v>-57.951834047299997</c:v>
                </c:pt>
                <c:pt idx="9">
                  <c:v>-103.1790540578</c:v>
                </c:pt>
                <c:pt idx="10">
                  <c:v>19.192211826800001</c:v>
                </c:pt>
              </c:numCache>
            </c:numRef>
          </c:xVal>
          <c:yVal>
            <c:numRef>
              <c:f>Sheet3!$K$595:$K$605</c:f>
              <c:numCache>
                <c:formatCode>General</c:formatCode>
                <c:ptCount val="11"/>
                <c:pt idx="0">
                  <c:v>98.018091841300006</c:v>
                </c:pt>
                <c:pt idx="1">
                  <c:v>92.461075015700004</c:v>
                </c:pt>
                <c:pt idx="2">
                  <c:v>93.759304294900005</c:v>
                </c:pt>
                <c:pt idx="3">
                  <c:v>97.741790593999994</c:v>
                </c:pt>
                <c:pt idx="4">
                  <c:v>121.17418634320001</c:v>
                </c:pt>
                <c:pt idx="5">
                  <c:v>164.34833801939999</c:v>
                </c:pt>
                <c:pt idx="6">
                  <c:v>99.105847142000002</c:v>
                </c:pt>
                <c:pt idx="7">
                  <c:v>96.914331328399996</c:v>
                </c:pt>
                <c:pt idx="8">
                  <c:v>191.77487822910001</c:v>
                </c:pt>
                <c:pt idx="9">
                  <c:v>148.59701198479999</c:v>
                </c:pt>
                <c:pt idx="10">
                  <c:v>113.77238939359999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Sheet3!$J$606:$J$616</c:f>
              <c:numCache>
                <c:formatCode>General</c:formatCode>
                <c:ptCount val="11"/>
                <c:pt idx="0">
                  <c:v>-42.986251333600002</c:v>
                </c:pt>
                <c:pt idx="1">
                  <c:v>-21.144088079399999</c:v>
                </c:pt>
                <c:pt idx="2">
                  <c:v>-37.287452361100001</c:v>
                </c:pt>
                <c:pt idx="3">
                  <c:v>-14.892392361600001</c:v>
                </c:pt>
                <c:pt idx="4">
                  <c:v>-52.826917785600003</c:v>
                </c:pt>
                <c:pt idx="5">
                  <c:v>-60.187327740599997</c:v>
                </c:pt>
                <c:pt idx="6">
                  <c:v>-76.921778394100002</c:v>
                </c:pt>
                <c:pt idx="7">
                  <c:v>-66.357744868899999</c:v>
                </c:pt>
                <c:pt idx="8">
                  <c:v>-137.0710326137</c:v>
                </c:pt>
                <c:pt idx="9">
                  <c:v>-0.88376154070000001</c:v>
                </c:pt>
                <c:pt idx="10">
                  <c:v>73.164292386100001</c:v>
                </c:pt>
              </c:numCache>
            </c:numRef>
          </c:xVal>
          <c:yVal>
            <c:numRef>
              <c:f>Sheet3!$K$606:$K$616</c:f>
              <c:numCache>
                <c:formatCode>General</c:formatCode>
                <c:ptCount val="11"/>
                <c:pt idx="0">
                  <c:v>77.764386995799995</c:v>
                </c:pt>
                <c:pt idx="1">
                  <c:v>95.414621728699998</c:v>
                </c:pt>
                <c:pt idx="2">
                  <c:v>101.38991111049999</c:v>
                </c:pt>
                <c:pt idx="3">
                  <c:v>102.300424408</c:v>
                </c:pt>
                <c:pt idx="4">
                  <c:v>143.15145900179999</c:v>
                </c:pt>
                <c:pt idx="5">
                  <c:v>90.303056241700006</c:v>
                </c:pt>
                <c:pt idx="6">
                  <c:v>337.85995201460003</c:v>
                </c:pt>
                <c:pt idx="7">
                  <c:v>93.872171868300001</c:v>
                </c:pt>
                <c:pt idx="8">
                  <c:v>180.4692829613</c:v>
                </c:pt>
                <c:pt idx="9">
                  <c:v>108.77523523249999</c:v>
                </c:pt>
                <c:pt idx="10">
                  <c:v>103.8781932975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Sheet3!$J$617:$J$624</c:f>
              <c:numCache>
                <c:formatCode>General</c:formatCode>
                <c:ptCount val="8"/>
                <c:pt idx="0">
                  <c:v>-46.543858560799997</c:v>
                </c:pt>
                <c:pt idx="1">
                  <c:v>-16.565989929800001</c:v>
                </c:pt>
                <c:pt idx="2">
                  <c:v>-24.756339558499999</c:v>
                </c:pt>
                <c:pt idx="3">
                  <c:v>-57.0150233775</c:v>
                </c:pt>
                <c:pt idx="4">
                  <c:v>-60.293976452800003</c:v>
                </c:pt>
                <c:pt idx="5">
                  <c:v>33.548470111599997</c:v>
                </c:pt>
                <c:pt idx="6">
                  <c:v>57.795222742999997</c:v>
                </c:pt>
                <c:pt idx="7">
                  <c:v>-143.50515002949999</c:v>
                </c:pt>
              </c:numCache>
            </c:numRef>
          </c:xVal>
          <c:yVal>
            <c:numRef>
              <c:f>Sheet3!$K$617:$K$624</c:f>
              <c:numCache>
                <c:formatCode>General</c:formatCode>
                <c:ptCount val="8"/>
                <c:pt idx="0">
                  <c:v>93.983879426200005</c:v>
                </c:pt>
                <c:pt idx="1">
                  <c:v>134.11330790080001</c:v>
                </c:pt>
                <c:pt idx="2">
                  <c:v>110.5936308715</c:v>
                </c:pt>
                <c:pt idx="3">
                  <c:v>118.9057508584</c:v>
                </c:pt>
                <c:pt idx="4">
                  <c:v>85.817213816000006</c:v>
                </c:pt>
                <c:pt idx="5">
                  <c:v>114.43106892759999</c:v>
                </c:pt>
                <c:pt idx="6">
                  <c:v>148.96099917980001</c:v>
                </c:pt>
                <c:pt idx="7">
                  <c:v>93.068638981199996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Sheet3!$J$625:$J$633</c:f>
              <c:numCache>
                <c:formatCode>General</c:formatCode>
                <c:ptCount val="9"/>
                <c:pt idx="0">
                  <c:v>-51.006370310500003</c:v>
                </c:pt>
                <c:pt idx="1">
                  <c:v>6.0105549103999998</c:v>
                </c:pt>
                <c:pt idx="2">
                  <c:v>-70.780737045199999</c:v>
                </c:pt>
                <c:pt idx="3">
                  <c:v>-2.2656175131</c:v>
                </c:pt>
                <c:pt idx="4">
                  <c:v>-19.6450418756</c:v>
                </c:pt>
                <c:pt idx="5">
                  <c:v>-60.279719919400002</c:v>
                </c:pt>
                <c:pt idx="6">
                  <c:v>-105.4056349155</c:v>
                </c:pt>
                <c:pt idx="7">
                  <c:v>-163.86238500280001</c:v>
                </c:pt>
                <c:pt idx="8">
                  <c:v>70.766036176499995</c:v>
                </c:pt>
              </c:numCache>
            </c:numRef>
          </c:xVal>
          <c:yVal>
            <c:numRef>
              <c:f>Sheet3!$K$625:$K$633</c:f>
              <c:numCache>
                <c:formatCode>General</c:formatCode>
                <c:ptCount val="9"/>
                <c:pt idx="0">
                  <c:v>89.175500258200003</c:v>
                </c:pt>
                <c:pt idx="1">
                  <c:v>86.669735189500003</c:v>
                </c:pt>
                <c:pt idx="2">
                  <c:v>83.350921338600003</c:v>
                </c:pt>
                <c:pt idx="3">
                  <c:v>130.46380646380001</c:v>
                </c:pt>
                <c:pt idx="4">
                  <c:v>133.14471004059999</c:v>
                </c:pt>
                <c:pt idx="5">
                  <c:v>266.81848245110001</c:v>
                </c:pt>
                <c:pt idx="6">
                  <c:v>53.642356037200003</c:v>
                </c:pt>
                <c:pt idx="7">
                  <c:v>172.99974087019999</c:v>
                </c:pt>
                <c:pt idx="8">
                  <c:v>111.9422713868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Sheet3!$J$634:$J$642</c:f>
              <c:numCache>
                <c:formatCode>General</c:formatCode>
                <c:ptCount val="9"/>
                <c:pt idx="0">
                  <c:v>-21.108829877200002</c:v>
                </c:pt>
                <c:pt idx="1">
                  <c:v>-79.188688645699997</c:v>
                </c:pt>
                <c:pt idx="2">
                  <c:v>-51.3310005198</c:v>
                </c:pt>
                <c:pt idx="3">
                  <c:v>-35.183563998899999</c:v>
                </c:pt>
                <c:pt idx="4">
                  <c:v>35.3721167558</c:v>
                </c:pt>
                <c:pt idx="5">
                  <c:v>56.621276938400001</c:v>
                </c:pt>
                <c:pt idx="6">
                  <c:v>1.0780320993000001</c:v>
                </c:pt>
                <c:pt idx="7">
                  <c:v>-68.010442577299997</c:v>
                </c:pt>
                <c:pt idx="8">
                  <c:v>-180.0256331306</c:v>
                </c:pt>
              </c:numCache>
            </c:numRef>
          </c:xVal>
          <c:yVal>
            <c:numRef>
              <c:f>Sheet3!$K$634:$K$642</c:f>
              <c:numCache>
                <c:formatCode>General</c:formatCode>
                <c:ptCount val="9"/>
                <c:pt idx="0">
                  <c:v>79.678733062199996</c:v>
                </c:pt>
                <c:pt idx="1">
                  <c:v>180.16245688949999</c:v>
                </c:pt>
                <c:pt idx="2">
                  <c:v>72.708501139000006</c:v>
                </c:pt>
                <c:pt idx="3">
                  <c:v>119.43446625040001</c:v>
                </c:pt>
                <c:pt idx="4">
                  <c:v>137.27077558600001</c:v>
                </c:pt>
                <c:pt idx="5">
                  <c:v>134.66051836969999</c:v>
                </c:pt>
                <c:pt idx="6">
                  <c:v>289.19374583439998</c:v>
                </c:pt>
                <c:pt idx="7">
                  <c:v>219.0131741454</c:v>
                </c:pt>
                <c:pt idx="8">
                  <c:v>148.00626919859999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84768"/>
        <c:axId val="228795136"/>
      </c:scatterChart>
      <c:valAx>
        <c:axId val="228784768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795136"/>
        <c:crosses val="autoZero"/>
        <c:crossBetween val="midCat"/>
      </c:valAx>
      <c:valAx>
        <c:axId val="228795136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784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Sheet3!$J$643:$J$649</c:f>
              <c:numCache>
                <c:formatCode>General</c:formatCode>
                <c:ptCount val="7"/>
                <c:pt idx="0">
                  <c:v>-69.455557205600002</c:v>
                </c:pt>
                <c:pt idx="1">
                  <c:v>-73.345755303900006</c:v>
                </c:pt>
                <c:pt idx="2">
                  <c:v>-114.9410438184</c:v>
                </c:pt>
                <c:pt idx="3">
                  <c:v>-114.149907442</c:v>
                </c:pt>
                <c:pt idx="4">
                  <c:v>-265.02342132000001</c:v>
                </c:pt>
                <c:pt idx="5">
                  <c:v>-124.3545723572</c:v>
                </c:pt>
                <c:pt idx="6">
                  <c:v>-97.574753058599995</c:v>
                </c:pt>
              </c:numCache>
            </c:numRef>
          </c:xVal>
          <c:yVal>
            <c:numRef>
              <c:f>Sheet3!$K$643:$K$649</c:f>
              <c:numCache>
                <c:formatCode>General</c:formatCode>
                <c:ptCount val="7"/>
                <c:pt idx="0">
                  <c:v>120.64139765580001</c:v>
                </c:pt>
                <c:pt idx="1">
                  <c:v>182.62583799870001</c:v>
                </c:pt>
                <c:pt idx="2">
                  <c:v>172.2808078747</c:v>
                </c:pt>
                <c:pt idx="3">
                  <c:v>108.530700043</c:v>
                </c:pt>
                <c:pt idx="4">
                  <c:v>248.74266577770001</c:v>
                </c:pt>
                <c:pt idx="5">
                  <c:v>158.95241440340001</c:v>
                </c:pt>
                <c:pt idx="6">
                  <c:v>48.809260929799997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Sheet3!$J$650:$J$658</c:f>
              <c:numCache>
                <c:formatCode>General</c:formatCode>
                <c:ptCount val="9"/>
                <c:pt idx="0">
                  <c:v>-47.235988320200001</c:v>
                </c:pt>
                <c:pt idx="1">
                  <c:v>-52.461575845299997</c:v>
                </c:pt>
                <c:pt idx="2">
                  <c:v>-1.3240383805</c:v>
                </c:pt>
                <c:pt idx="3">
                  <c:v>-104.7240574488</c:v>
                </c:pt>
                <c:pt idx="4">
                  <c:v>17.564516620300001</c:v>
                </c:pt>
                <c:pt idx="5">
                  <c:v>-44.003518633799999</c:v>
                </c:pt>
                <c:pt idx="6">
                  <c:v>-64.908464959499995</c:v>
                </c:pt>
                <c:pt idx="7">
                  <c:v>-129.7692253237</c:v>
                </c:pt>
                <c:pt idx="8">
                  <c:v>-161.1725472128</c:v>
                </c:pt>
              </c:numCache>
            </c:numRef>
          </c:xVal>
          <c:yVal>
            <c:numRef>
              <c:f>Sheet3!$K$650:$K$658</c:f>
              <c:numCache>
                <c:formatCode>General</c:formatCode>
                <c:ptCount val="9"/>
                <c:pt idx="0">
                  <c:v>101.42028811829999</c:v>
                </c:pt>
                <c:pt idx="1">
                  <c:v>140.02716998400001</c:v>
                </c:pt>
                <c:pt idx="2">
                  <c:v>40.838598250499999</c:v>
                </c:pt>
                <c:pt idx="3">
                  <c:v>162.4290734546</c:v>
                </c:pt>
                <c:pt idx="4">
                  <c:v>70.717765379799999</c:v>
                </c:pt>
                <c:pt idx="5">
                  <c:v>54.4119434857</c:v>
                </c:pt>
                <c:pt idx="6">
                  <c:v>135.47485723029999</c:v>
                </c:pt>
                <c:pt idx="7">
                  <c:v>258.07889302680002</c:v>
                </c:pt>
                <c:pt idx="8">
                  <c:v>150.8814431747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Sheet3!$J$659:$J$669</c:f>
              <c:numCache>
                <c:formatCode>General</c:formatCode>
                <c:ptCount val="11"/>
                <c:pt idx="0">
                  <c:v>-45.405064757300003</c:v>
                </c:pt>
                <c:pt idx="1">
                  <c:v>-48.038458662399997</c:v>
                </c:pt>
                <c:pt idx="2">
                  <c:v>14.311363335399999</c:v>
                </c:pt>
                <c:pt idx="3">
                  <c:v>-89.505390400500005</c:v>
                </c:pt>
                <c:pt idx="4">
                  <c:v>-106.071965685</c:v>
                </c:pt>
                <c:pt idx="5">
                  <c:v>-83.735164587900002</c:v>
                </c:pt>
                <c:pt idx="6">
                  <c:v>-38.663713916200003</c:v>
                </c:pt>
                <c:pt idx="7">
                  <c:v>-18.530797420700001</c:v>
                </c:pt>
                <c:pt idx="8">
                  <c:v>-120.916515441</c:v>
                </c:pt>
                <c:pt idx="9">
                  <c:v>-124.7997057738</c:v>
                </c:pt>
                <c:pt idx="10">
                  <c:v>-121.2390539813</c:v>
                </c:pt>
              </c:numCache>
            </c:numRef>
          </c:xVal>
          <c:yVal>
            <c:numRef>
              <c:f>Sheet3!$K$659:$K$669</c:f>
              <c:numCache>
                <c:formatCode>General</c:formatCode>
                <c:ptCount val="11"/>
                <c:pt idx="0">
                  <c:v>127.345769328</c:v>
                </c:pt>
                <c:pt idx="1">
                  <c:v>86.544158320799994</c:v>
                </c:pt>
                <c:pt idx="2">
                  <c:v>84.912044526599999</c:v>
                </c:pt>
                <c:pt idx="3">
                  <c:v>97.3230721897</c:v>
                </c:pt>
                <c:pt idx="4">
                  <c:v>154.20286801419999</c:v>
                </c:pt>
                <c:pt idx="5">
                  <c:v>201.31968429529999</c:v>
                </c:pt>
                <c:pt idx="6">
                  <c:v>140.7499964228</c:v>
                </c:pt>
                <c:pt idx="7">
                  <c:v>56.455050233400002</c:v>
                </c:pt>
                <c:pt idx="8">
                  <c:v>234.1736985837</c:v>
                </c:pt>
                <c:pt idx="9">
                  <c:v>99.922063314799999</c:v>
                </c:pt>
                <c:pt idx="10">
                  <c:v>82.991351778099997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Sheet3!$J$670:$J$680</c:f>
              <c:numCache>
                <c:formatCode>General</c:formatCode>
                <c:ptCount val="11"/>
                <c:pt idx="0">
                  <c:v>-58.681923164899999</c:v>
                </c:pt>
                <c:pt idx="1">
                  <c:v>-79.826799881200003</c:v>
                </c:pt>
                <c:pt idx="2">
                  <c:v>-21.230593156000001</c:v>
                </c:pt>
                <c:pt idx="3">
                  <c:v>-69.576956069199994</c:v>
                </c:pt>
                <c:pt idx="4">
                  <c:v>-87.693687052000001</c:v>
                </c:pt>
                <c:pt idx="5">
                  <c:v>-10.9839737886</c:v>
                </c:pt>
                <c:pt idx="6">
                  <c:v>-69.659677119400001</c:v>
                </c:pt>
                <c:pt idx="7">
                  <c:v>-53.363019313099997</c:v>
                </c:pt>
                <c:pt idx="8">
                  <c:v>-152.65487271879999</c:v>
                </c:pt>
                <c:pt idx="9">
                  <c:v>-106.17223511340001</c:v>
                </c:pt>
                <c:pt idx="10">
                  <c:v>-112.3931217784</c:v>
                </c:pt>
              </c:numCache>
            </c:numRef>
          </c:xVal>
          <c:yVal>
            <c:numRef>
              <c:f>Sheet3!$K$670:$K$680</c:f>
              <c:numCache>
                <c:formatCode>General</c:formatCode>
                <c:ptCount val="11"/>
                <c:pt idx="0">
                  <c:v>117.1445876284</c:v>
                </c:pt>
                <c:pt idx="1">
                  <c:v>146.3214459127</c:v>
                </c:pt>
                <c:pt idx="2">
                  <c:v>60.788523772200001</c:v>
                </c:pt>
                <c:pt idx="3">
                  <c:v>105.5822251885</c:v>
                </c:pt>
                <c:pt idx="4">
                  <c:v>249.60555895659999</c:v>
                </c:pt>
                <c:pt idx="5">
                  <c:v>122.9966630916</c:v>
                </c:pt>
                <c:pt idx="6">
                  <c:v>191.6468176683</c:v>
                </c:pt>
                <c:pt idx="7">
                  <c:v>179.39522809869999</c:v>
                </c:pt>
                <c:pt idx="8">
                  <c:v>150.69814672320001</c:v>
                </c:pt>
                <c:pt idx="9">
                  <c:v>34.615031393999999</c:v>
                </c:pt>
                <c:pt idx="10">
                  <c:v>182.55947956369999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Sheet3!$J$681:$J$688</c:f>
              <c:numCache>
                <c:formatCode>General</c:formatCode>
                <c:ptCount val="8"/>
                <c:pt idx="0">
                  <c:v>-26.531570786500001</c:v>
                </c:pt>
                <c:pt idx="1">
                  <c:v>-38.275381089100001</c:v>
                </c:pt>
                <c:pt idx="2">
                  <c:v>-56.600639067000003</c:v>
                </c:pt>
                <c:pt idx="3">
                  <c:v>-78.577400572800002</c:v>
                </c:pt>
                <c:pt idx="4">
                  <c:v>8.0813310317999996</c:v>
                </c:pt>
                <c:pt idx="5">
                  <c:v>-125.2885716975</c:v>
                </c:pt>
                <c:pt idx="6">
                  <c:v>-78.325042592399996</c:v>
                </c:pt>
                <c:pt idx="7">
                  <c:v>-250.56537405419999</c:v>
                </c:pt>
              </c:numCache>
            </c:numRef>
          </c:xVal>
          <c:yVal>
            <c:numRef>
              <c:f>Sheet3!$K$681:$K$688</c:f>
              <c:numCache>
                <c:formatCode>General</c:formatCode>
                <c:ptCount val="8"/>
                <c:pt idx="0">
                  <c:v>102.41022048950001</c:v>
                </c:pt>
                <c:pt idx="1">
                  <c:v>163.888736249</c:v>
                </c:pt>
                <c:pt idx="2">
                  <c:v>72.9834276168</c:v>
                </c:pt>
                <c:pt idx="3">
                  <c:v>233.94793316779999</c:v>
                </c:pt>
                <c:pt idx="4">
                  <c:v>65.772291252299993</c:v>
                </c:pt>
                <c:pt idx="5">
                  <c:v>133.1889805994</c:v>
                </c:pt>
                <c:pt idx="6">
                  <c:v>157.46181177779999</c:v>
                </c:pt>
                <c:pt idx="7">
                  <c:v>174.12787196080001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Sheet3!$J$689:$J$697</c:f>
              <c:numCache>
                <c:formatCode>General</c:formatCode>
                <c:ptCount val="9"/>
                <c:pt idx="0">
                  <c:v>-18.372516827199998</c:v>
                </c:pt>
                <c:pt idx="1">
                  <c:v>-76.178380529899997</c:v>
                </c:pt>
                <c:pt idx="2">
                  <c:v>-81.630912236499995</c:v>
                </c:pt>
                <c:pt idx="3">
                  <c:v>-79.190755002000003</c:v>
                </c:pt>
                <c:pt idx="4">
                  <c:v>-20.199807252900001</c:v>
                </c:pt>
                <c:pt idx="5">
                  <c:v>-151.96606533950001</c:v>
                </c:pt>
                <c:pt idx="6">
                  <c:v>-194.56026523579999</c:v>
                </c:pt>
                <c:pt idx="7">
                  <c:v>-134.26600274180001</c:v>
                </c:pt>
                <c:pt idx="8">
                  <c:v>-126.229227454</c:v>
                </c:pt>
              </c:numCache>
            </c:numRef>
          </c:xVal>
          <c:yVal>
            <c:numRef>
              <c:f>Sheet3!$K$689:$K$697</c:f>
              <c:numCache>
                <c:formatCode>General</c:formatCode>
                <c:ptCount val="9"/>
                <c:pt idx="0">
                  <c:v>70.103000500099995</c:v>
                </c:pt>
                <c:pt idx="1">
                  <c:v>121.2014864313</c:v>
                </c:pt>
                <c:pt idx="2">
                  <c:v>164.4774005413</c:v>
                </c:pt>
                <c:pt idx="3">
                  <c:v>137.608226933</c:v>
                </c:pt>
                <c:pt idx="4">
                  <c:v>35.974397239200002</c:v>
                </c:pt>
                <c:pt idx="5">
                  <c:v>256.96516288200002</c:v>
                </c:pt>
                <c:pt idx="6">
                  <c:v>102.3442983671</c:v>
                </c:pt>
                <c:pt idx="7">
                  <c:v>191.50217704600001</c:v>
                </c:pt>
                <c:pt idx="8">
                  <c:v>123.30785702110001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Sheet3!$J$698:$J$706</c:f>
              <c:numCache>
                <c:formatCode>General</c:formatCode>
                <c:ptCount val="9"/>
                <c:pt idx="0">
                  <c:v>-55.779400006099998</c:v>
                </c:pt>
                <c:pt idx="1">
                  <c:v>-76.102459977400002</c:v>
                </c:pt>
                <c:pt idx="2">
                  <c:v>-25.765254851400002</c:v>
                </c:pt>
                <c:pt idx="3">
                  <c:v>18.143848239299999</c:v>
                </c:pt>
                <c:pt idx="4">
                  <c:v>-71.5312893272</c:v>
                </c:pt>
                <c:pt idx="5">
                  <c:v>-125.2762033513</c:v>
                </c:pt>
                <c:pt idx="6">
                  <c:v>-50.864160193899998</c:v>
                </c:pt>
                <c:pt idx="7">
                  <c:v>-75.287573120600001</c:v>
                </c:pt>
                <c:pt idx="8">
                  <c:v>-155.56999260929999</c:v>
                </c:pt>
              </c:numCache>
            </c:numRef>
          </c:xVal>
          <c:yVal>
            <c:numRef>
              <c:f>Sheet3!$K$698:$K$706</c:f>
              <c:numCache>
                <c:formatCode>General</c:formatCode>
                <c:ptCount val="9"/>
                <c:pt idx="0">
                  <c:v>82.933275670900002</c:v>
                </c:pt>
                <c:pt idx="1">
                  <c:v>152.587687867</c:v>
                </c:pt>
                <c:pt idx="2">
                  <c:v>95.149481085800005</c:v>
                </c:pt>
                <c:pt idx="3">
                  <c:v>54.778732748000003</c:v>
                </c:pt>
                <c:pt idx="4">
                  <c:v>102.9089470597</c:v>
                </c:pt>
                <c:pt idx="5">
                  <c:v>173.96187335319999</c:v>
                </c:pt>
                <c:pt idx="6">
                  <c:v>175.24176107459999</c:v>
                </c:pt>
                <c:pt idx="7">
                  <c:v>297.40930229740002</c:v>
                </c:pt>
                <c:pt idx="8">
                  <c:v>186.13920482980001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39808"/>
        <c:axId val="228841728"/>
      </c:scatterChart>
      <c:valAx>
        <c:axId val="228839808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841728"/>
        <c:crosses val="autoZero"/>
        <c:crossBetween val="midCat"/>
      </c:valAx>
      <c:valAx>
        <c:axId val="228841728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839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Sheet3!$J$707:$J$713</c:f>
              <c:numCache>
                <c:formatCode>General</c:formatCode>
                <c:ptCount val="7"/>
                <c:pt idx="0">
                  <c:v>-89.804153032800002</c:v>
                </c:pt>
                <c:pt idx="1">
                  <c:v>-112.9158085179</c:v>
                </c:pt>
                <c:pt idx="2">
                  <c:v>-97.537322551399996</c:v>
                </c:pt>
                <c:pt idx="3">
                  <c:v>-10.0573622833</c:v>
                </c:pt>
                <c:pt idx="4">
                  <c:v>-199.78514017680001</c:v>
                </c:pt>
                <c:pt idx="5">
                  <c:v>-183.71647453029999</c:v>
                </c:pt>
                <c:pt idx="6">
                  <c:v>-31.482473085399999</c:v>
                </c:pt>
              </c:numCache>
            </c:numRef>
          </c:xVal>
          <c:yVal>
            <c:numRef>
              <c:f>Sheet3!$K$707:$K$713</c:f>
              <c:numCache>
                <c:formatCode>General</c:formatCode>
                <c:ptCount val="7"/>
                <c:pt idx="0">
                  <c:v>365.20166552339998</c:v>
                </c:pt>
                <c:pt idx="1">
                  <c:v>497.788560706</c:v>
                </c:pt>
                <c:pt idx="2">
                  <c:v>231.98959945819999</c:v>
                </c:pt>
                <c:pt idx="3">
                  <c:v>315.45315853400001</c:v>
                </c:pt>
                <c:pt idx="4">
                  <c:v>319.33316462969998</c:v>
                </c:pt>
                <c:pt idx="5">
                  <c:v>853.076725259</c:v>
                </c:pt>
                <c:pt idx="6">
                  <c:v>259.08427418449998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Sheet3!$J$714:$J$722</c:f>
              <c:numCache>
                <c:formatCode>General</c:formatCode>
                <c:ptCount val="9"/>
                <c:pt idx="0">
                  <c:v>-54.153696514499998</c:v>
                </c:pt>
                <c:pt idx="1">
                  <c:v>-91.151814737799995</c:v>
                </c:pt>
                <c:pt idx="2">
                  <c:v>-48.584067681900002</c:v>
                </c:pt>
                <c:pt idx="3">
                  <c:v>-4.0203462847999996</c:v>
                </c:pt>
                <c:pt idx="4">
                  <c:v>-64.855125399499997</c:v>
                </c:pt>
                <c:pt idx="5">
                  <c:v>-16.497742622099999</c:v>
                </c:pt>
                <c:pt idx="6">
                  <c:v>9.5444704870999999</c:v>
                </c:pt>
                <c:pt idx="7">
                  <c:v>-92.916805862700002</c:v>
                </c:pt>
                <c:pt idx="8">
                  <c:v>-8.6419415193999995</c:v>
                </c:pt>
              </c:numCache>
            </c:numRef>
          </c:xVal>
          <c:yVal>
            <c:numRef>
              <c:f>Sheet3!$K$714:$K$722</c:f>
              <c:numCache>
                <c:formatCode>General</c:formatCode>
                <c:ptCount val="9"/>
                <c:pt idx="0">
                  <c:v>343.61835141889998</c:v>
                </c:pt>
                <c:pt idx="1">
                  <c:v>272.92101633919998</c:v>
                </c:pt>
                <c:pt idx="2">
                  <c:v>247.4438516836</c:v>
                </c:pt>
                <c:pt idx="3">
                  <c:v>405.1682571339</c:v>
                </c:pt>
                <c:pt idx="4">
                  <c:v>275.842802597</c:v>
                </c:pt>
                <c:pt idx="5">
                  <c:v>210.18845448350001</c:v>
                </c:pt>
                <c:pt idx="6">
                  <c:v>485.38870779579997</c:v>
                </c:pt>
                <c:pt idx="7">
                  <c:v>390.66514810939998</c:v>
                </c:pt>
                <c:pt idx="8">
                  <c:v>321.29446249829999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Sheet3!$J$723:$J$733</c:f>
              <c:numCache>
                <c:formatCode>General</c:formatCode>
                <c:ptCount val="11"/>
                <c:pt idx="0">
                  <c:v>-72.264569549900003</c:v>
                </c:pt>
                <c:pt idx="1">
                  <c:v>-39.875029919299998</c:v>
                </c:pt>
                <c:pt idx="2">
                  <c:v>-29.642587643199999</c:v>
                </c:pt>
                <c:pt idx="3">
                  <c:v>-64.912620418200007</c:v>
                </c:pt>
                <c:pt idx="4">
                  <c:v>-46.079825832200001</c:v>
                </c:pt>
                <c:pt idx="5">
                  <c:v>-90.631648247599998</c:v>
                </c:pt>
                <c:pt idx="6">
                  <c:v>-73.168499216200004</c:v>
                </c:pt>
                <c:pt idx="7">
                  <c:v>-58.100599684400002</c:v>
                </c:pt>
                <c:pt idx="8">
                  <c:v>-96.133147256200004</c:v>
                </c:pt>
                <c:pt idx="9">
                  <c:v>-110.2198431035</c:v>
                </c:pt>
                <c:pt idx="10">
                  <c:v>6.8513751770000004</c:v>
                </c:pt>
              </c:numCache>
            </c:numRef>
          </c:xVal>
          <c:yVal>
            <c:numRef>
              <c:f>Sheet3!$K$723:$K$733</c:f>
              <c:numCache>
                <c:formatCode>General</c:formatCode>
                <c:ptCount val="11"/>
                <c:pt idx="0">
                  <c:v>303.97836917709998</c:v>
                </c:pt>
                <c:pt idx="1">
                  <c:v>284.41411357200002</c:v>
                </c:pt>
                <c:pt idx="2">
                  <c:v>288.35563743749998</c:v>
                </c:pt>
                <c:pt idx="3">
                  <c:v>321.7536803397</c:v>
                </c:pt>
                <c:pt idx="4">
                  <c:v>469.30205667439998</c:v>
                </c:pt>
                <c:pt idx="5">
                  <c:v>373.0274577193</c:v>
                </c:pt>
                <c:pt idx="6">
                  <c:v>212.0688091666</c:v>
                </c:pt>
                <c:pt idx="7">
                  <c:v>262.22744613949999</c:v>
                </c:pt>
                <c:pt idx="8">
                  <c:v>219.89859958010001</c:v>
                </c:pt>
                <c:pt idx="9">
                  <c:v>456.8168374517</c:v>
                </c:pt>
                <c:pt idx="10">
                  <c:v>232.27027549729999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Sheet3!$J$734:$J$744</c:f>
              <c:numCache>
                <c:formatCode>General</c:formatCode>
                <c:ptCount val="11"/>
                <c:pt idx="0">
                  <c:v>-84.288200474099995</c:v>
                </c:pt>
                <c:pt idx="1">
                  <c:v>-88.123745970300007</c:v>
                </c:pt>
                <c:pt idx="2">
                  <c:v>-55.257303723600003</c:v>
                </c:pt>
                <c:pt idx="3">
                  <c:v>-30.8493952271</c:v>
                </c:pt>
                <c:pt idx="4">
                  <c:v>-62.039486725499998</c:v>
                </c:pt>
                <c:pt idx="5">
                  <c:v>-73.360251323300005</c:v>
                </c:pt>
                <c:pt idx="6">
                  <c:v>-52.316504786700001</c:v>
                </c:pt>
                <c:pt idx="7">
                  <c:v>-105.6468605963</c:v>
                </c:pt>
                <c:pt idx="8">
                  <c:v>-150.9575731802</c:v>
                </c:pt>
                <c:pt idx="9">
                  <c:v>-7.1466008917000003</c:v>
                </c:pt>
                <c:pt idx="10">
                  <c:v>-4.2355583470999996</c:v>
                </c:pt>
              </c:numCache>
            </c:numRef>
          </c:xVal>
          <c:yVal>
            <c:numRef>
              <c:f>Sheet3!$K$734:$K$744</c:f>
              <c:numCache>
                <c:formatCode>General</c:formatCode>
                <c:ptCount val="11"/>
                <c:pt idx="0">
                  <c:v>287.70502206200001</c:v>
                </c:pt>
                <c:pt idx="1">
                  <c:v>380.36220737910003</c:v>
                </c:pt>
                <c:pt idx="2">
                  <c:v>280.41067246080001</c:v>
                </c:pt>
                <c:pt idx="3">
                  <c:v>310.14825185730001</c:v>
                </c:pt>
                <c:pt idx="4">
                  <c:v>349.12727955669999</c:v>
                </c:pt>
                <c:pt idx="5">
                  <c:v>241.73038542329999</c:v>
                </c:pt>
                <c:pt idx="6">
                  <c:v>602.14461582850004</c:v>
                </c:pt>
                <c:pt idx="7">
                  <c:v>156.09266635060001</c:v>
                </c:pt>
                <c:pt idx="8">
                  <c:v>638.00487550230002</c:v>
                </c:pt>
                <c:pt idx="9">
                  <c:v>193.07314711640001</c:v>
                </c:pt>
                <c:pt idx="10">
                  <c:v>327.40685920980002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Sheet3!$J$745:$J$752</c:f>
              <c:numCache>
                <c:formatCode>General</c:formatCode>
                <c:ptCount val="8"/>
                <c:pt idx="0">
                  <c:v>-55.027581503</c:v>
                </c:pt>
                <c:pt idx="1">
                  <c:v>-89.640641963199997</c:v>
                </c:pt>
                <c:pt idx="2">
                  <c:v>-90.439442227399994</c:v>
                </c:pt>
                <c:pt idx="3">
                  <c:v>-84.695426232200006</c:v>
                </c:pt>
                <c:pt idx="4">
                  <c:v>-53.406999843299999</c:v>
                </c:pt>
                <c:pt idx="5">
                  <c:v>-9.4376553206999994</c:v>
                </c:pt>
                <c:pt idx="6">
                  <c:v>31.8555527858</c:v>
                </c:pt>
                <c:pt idx="7">
                  <c:v>-104.2661893608</c:v>
                </c:pt>
              </c:numCache>
            </c:numRef>
          </c:xVal>
          <c:yVal>
            <c:numRef>
              <c:f>Sheet3!$K$745:$K$752</c:f>
              <c:numCache>
                <c:formatCode>General</c:formatCode>
                <c:ptCount val="8"/>
                <c:pt idx="0">
                  <c:v>296.83594219759999</c:v>
                </c:pt>
                <c:pt idx="1">
                  <c:v>425.9992020981</c:v>
                </c:pt>
                <c:pt idx="2">
                  <c:v>268.4030721446</c:v>
                </c:pt>
                <c:pt idx="3">
                  <c:v>289.34941898570003</c:v>
                </c:pt>
                <c:pt idx="4">
                  <c:v>268.63822348759999</c:v>
                </c:pt>
                <c:pt idx="5">
                  <c:v>391.17088087259998</c:v>
                </c:pt>
                <c:pt idx="6">
                  <c:v>495.64191040029999</c:v>
                </c:pt>
                <c:pt idx="7">
                  <c:v>227.16949369829999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Sheet3!$J$753:$J$761</c:f>
              <c:numCache>
                <c:formatCode>General</c:formatCode>
                <c:ptCount val="9"/>
                <c:pt idx="0">
                  <c:v>-50.267937113199999</c:v>
                </c:pt>
                <c:pt idx="1">
                  <c:v>-61.486181784400003</c:v>
                </c:pt>
                <c:pt idx="2">
                  <c:v>-72.629160693700001</c:v>
                </c:pt>
                <c:pt idx="3">
                  <c:v>-80.164943126099999</c:v>
                </c:pt>
                <c:pt idx="4">
                  <c:v>-29.370646429600001</c:v>
                </c:pt>
                <c:pt idx="5">
                  <c:v>-123.55896994210001</c:v>
                </c:pt>
                <c:pt idx="6">
                  <c:v>-104.6514100306</c:v>
                </c:pt>
                <c:pt idx="7">
                  <c:v>-268.80731416539999</c:v>
                </c:pt>
                <c:pt idx="8">
                  <c:v>38.685431869299997</c:v>
                </c:pt>
              </c:numCache>
            </c:numRef>
          </c:xVal>
          <c:yVal>
            <c:numRef>
              <c:f>Sheet3!$K$753:$K$761</c:f>
              <c:numCache>
                <c:formatCode>General</c:formatCode>
                <c:ptCount val="9"/>
                <c:pt idx="0">
                  <c:v>280.90018948199997</c:v>
                </c:pt>
                <c:pt idx="1">
                  <c:v>375.30928126589998</c:v>
                </c:pt>
                <c:pt idx="2">
                  <c:v>279.01196646570003</c:v>
                </c:pt>
                <c:pt idx="3">
                  <c:v>443.1120808119</c:v>
                </c:pt>
                <c:pt idx="4">
                  <c:v>187.5189975831</c:v>
                </c:pt>
                <c:pt idx="5">
                  <c:v>474.05422686309998</c:v>
                </c:pt>
                <c:pt idx="6">
                  <c:v>153.50457245179999</c:v>
                </c:pt>
                <c:pt idx="7">
                  <c:v>975.34479471930001</c:v>
                </c:pt>
                <c:pt idx="8">
                  <c:v>276.45590902250001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Sheet3!$J$762:$J$770</c:f>
              <c:numCache>
                <c:formatCode>General</c:formatCode>
                <c:ptCount val="9"/>
                <c:pt idx="0">
                  <c:v>-56.378096409599998</c:v>
                </c:pt>
                <c:pt idx="1">
                  <c:v>-87.162432063099999</c:v>
                </c:pt>
                <c:pt idx="2">
                  <c:v>-46.101602695799997</c:v>
                </c:pt>
                <c:pt idx="3">
                  <c:v>-36.755629166699997</c:v>
                </c:pt>
                <c:pt idx="4">
                  <c:v>-10.6844949503</c:v>
                </c:pt>
                <c:pt idx="5">
                  <c:v>-7.6924983285000001</c:v>
                </c:pt>
                <c:pt idx="6">
                  <c:v>17.422501012400001</c:v>
                </c:pt>
                <c:pt idx="7">
                  <c:v>-124.2186823081</c:v>
                </c:pt>
                <c:pt idx="8">
                  <c:v>-164.8554605978</c:v>
                </c:pt>
              </c:numCache>
            </c:numRef>
          </c:xVal>
          <c:yVal>
            <c:numRef>
              <c:f>Sheet3!$K$762:$K$770</c:f>
              <c:numCache>
                <c:formatCode>General</c:formatCode>
                <c:ptCount val="9"/>
                <c:pt idx="0">
                  <c:v>327.45205677090001</c:v>
                </c:pt>
                <c:pt idx="1">
                  <c:v>315.55301563799998</c:v>
                </c:pt>
                <c:pt idx="2">
                  <c:v>270.15238994750001</c:v>
                </c:pt>
                <c:pt idx="3">
                  <c:v>219.2068995313</c:v>
                </c:pt>
                <c:pt idx="4">
                  <c:v>279.92502135640001</c:v>
                </c:pt>
                <c:pt idx="5">
                  <c:v>511.12990046639999</c:v>
                </c:pt>
                <c:pt idx="6">
                  <c:v>565.59675242649996</c:v>
                </c:pt>
                <c:pt idx="7">
                  <c:v>192.6871214306</c:v>
                </c:pt>
                <c:pt idx="8">
                  <c:v>720.09213257650003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98688"/>
        <c:axId val="228917248"/>
      </c:scatterChart>
      <c:valAx>
        <c:axId val="228898688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917248"/>
        <c:crosses val="autoZero"/>
        <c:crossBetween val="midCat"/>
      </c:valAx>
      <c:valAx>
        <c:axId val="228917248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898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Sheet3!$J$771:$J$777</c:f>
              <c:numCache>
                <c:formatCode>General</c:formatCode>
                <c:ptCount val="7"/>
                <c:pt idx="0">
                  <c:v>-28.4835287093</c:v>
                </c:pt>
                <c:pt idx="1">
                  <c:v>14.1289221856</c:v>
                </c:pt>
                <c:pt idx="2">
                  <c:v>22.744345299900001</c:v>
                </c:pt>
                <c:pt idx="3">
                  <c:v>14.738924892</c:v>
                </c:pt>
                <c:pt idx="4">
                  <c:v>-17.0485942786</c:v>
                </c:pt>
                <c:pt idx="5">
                  <c:v>-34.863812407099999</c:v>
                </c:pt>
                <c:pt idx="6">
                  <c:v>-4.7062229274999998</c:v>
                </c:pt>
              </c:numCache>
            </c:numRef>
          </c:xVal>
          <c:yVal>
            <c:numRef>
              <c:f>Sheet3!$K$771:$K$777</c:f>
              <c:numCache>
                <c:formatCode>General</c:formatCode>
                <c:ptCount val="7"/>
                <c:pt idx="0">
                  <c:v>67.240104677999994</c:v>
                </c:pt>
                <c:pt idx="1">
                  <c:v>45.114122808899999</c:v>
                </c:pt>
                <c:pt idx="2">
                  <c:v>77.838091337899996</c:v>
                </c:pt>
                <c:pt idx="3">
                  <c:v>46.251791422300002</c:v>
                </c:pt>
                <c:pt idx="4">
                  <c:v>65.990562062099997</c:v>
                </c:pt>
                <c:pt idx="5">
                  <c:v>78.7354280749</c:v>
                </c:pt>
                <c:pt idx="6">
                  <c:v>58.208613416299997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Sheet3!$J$778:$J$786</c:f>
              <c:numCache>
                <c:formatCode>General</c:formatCode>
                <c:ptCount val="9"/>
                <c:pt idx="0">
                  <c:v>11.848888566699999</c:v>
                </c:pt>
                <c:pt idx="1">
                  <c:v>-28.486533414099998</c:v>
                </c:pt>
                <c:pt idx="2">
                  <c:v>-39.934866581000001</c:v>
                </c:pt>
                <c:pt idx="3">
                  <c:v>11.5453581924</c:v>
                </c:pt>
                <c:pt idx="4">
                  <c:v>-25.0079590932</c:v>
                </c:pt>
                <c:pt idx="5">
                  <c:v>16.3818137333</c:v>
                </c:pt>
                <c:pt idx="6">
                  <c:v>13.8906714325</c:v>
                </c:pt>
                <c:pt idx="7">
                  <c:v>-26.935606387899998</c:v>
                </c:pt>
                <c:pt idx="8">
                  <c:v>38.166711971200002</c:v>
                </c:pt>
              </c:numCache>
            </c:numRef>
          </c:xVal>
          <c:yVal>
            <c:numRef>
              <c:f>Sheet3!$K$778:$K$786</c:f>
              <c:numCache>
                <c:formatCode>General</c:formatCode>
                <c:ptCount val="9"/>
                <c:pt idx="0">
                  <c:v>20.989180279599999</c:v>
                </c:pt>
                <c:pt idx="1">
                  <c:v>19.533496277200001</c:v>
                </c:pt>
                <c:pt idx="2">
                  <c:v>13.82436439</c:v>
                </c:pt>
                <c:pt idx="3">
                  <c:v>59.6143892073</c:v>
                </c:pt>
                <c:pt idx="4">
                  <c:v>23.130203293099999</c:v>
                </c:pt>
                <c:pt idx="5">
                  <c:v>66.344990807200006</c:v>
                </c:pt>
                <c:pt idx="6">
                  <c:v>62.790154546700002</c:v>
                </c:pt>
                <c:pt idx="7">
                  <c:v>16.5111289518</c:v>
                </c:pt>
                <c:pt idx="8">
                  <c:v>37.692222762500002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Sheet3!$J$787:$J$797</c:f>
              <c:numCache>
                <c:formatCode>General</c:formatCode>
                <c:ptCount val="11"/>
                <c:pt idx="0">
                  <c:v>53.369998815599999</c:v>
                </c:pt>
                <c:pt idx="1">
                  <c:v>-50.970628825399999</c:v>
                </c:pt>
                <c:pt idx="2">
                  <c:v>34.332096733299998</c:v>
                </c:pt>
                <c:pt idx="3">
                  <c:v>8.4783685913000006</c:v>
                </c:pt>
                <c:pt idx="4">
                  <c:v>-17.7760814578</c:v>
                </c:pt>
                <c:pt idx="5">
                  <c:v>-33.256379351699998</c:v>
                </c:pt>
                <c:pt idx="6">
                  <c:v>-3.9154777831000001</c:v>
                </c:pt>
                <c:pt idx="7">
                  <c:v>-35.797708653900003</c:v>
                </c:pt>
                <c:pt idx="8">
                  <c:v>-39.723900903800001</c:v>
                </c:pt>
                <c:pt idx="9">
                  <c:v>9.8379291592999998</c:v>
                </c:pt>
                <c:pt idx="10">
                  <c:v>-8.5738381627999996</c:v>
                </c:pt>
              </c:numCache>
            </c:numRef>
          </c:xVal>
          <c:yVal>
            <c:numRef>
              <c:f>Sheet3!$K$787:$K$797</c:f>
              <c:numCache>
                <c:formatCode>General</c:formatCode>
                <c:ptCount val="11"/>
                <c:pt idx="0">
                  <c:v>124.774816539</c:v>
                </c:pt>
                <c:pt idx="1">
                  <c:v>16.8295273958</c:v>
                </c:pt>
                <c:pt idx="2">
                  <c:v>41.807155335300003</c:v>
                </c:pt>
                <c:pt idx="3">
                  <c:v>-9.9876895309999991</c:v>
                </c:pt>
                <c:pt idx="4">
                  <c:v>53.947530570300003</c:v>
                </c:pt>
                <c:pt idx="5">
                  <c:v>42.597473498299998</c:v>
                </c:pt>
                <c:pt idx="6">
                  <c:v>7.4312730345000002</c:v>
                </c:pt>
                <c:pt idx="7">
                  <c:v>43.385718107800002</c:v>
                </c:pt>
                <c:pt idx="8">
                  <c:v>19.745120655699999</c:v>
                </c:pt>
                <c:pt idx="9">
                  <c:v>92.109472090099999</c:v>
                </c:pt>
                <c:pt idx="10">
                  <c:v>59.4517494312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Sheet3!$J$798:$J$808</c:f>
              <c:numCache>
                <c:formatCode>General</c:formatCode>
                <c:ptCount val="11"/>
                <c:pt idx="0">
                  <c:v>5.4855912420999999</c:v>
                </c:pt>
                <c:pt idx="1">
                  <c:v>10.7477243828</c:v>
                </c:pt>
                <c:pt idx="2">
                  <c:v>-8.9988675024999996</c:v>
                </c:pt>
                <c:pt idx="3">
                  <c:v>-10.8791818924</c:v>
                </c:pt>
                <c:pt idx="4">
                  <c:v>-20.9114961756</c:v>
                </c:pt>
                <c:pt idx="5">
                  <c:v>-26.0666748871</c:v>
                </c:pt>
                <c:pt idx="6">
                  <c:v>-8.2573819500000006E-2</c:v>
                </c:pt>
                <c:pt idx="7">
                  <c:v>-56.353141012499997</c:v>
                </c:pt>
                <c:pt idx="8">
                  <c:v>-74.803493642199996</c:v>
                </c:pt>
                <c:pt idx="9">
                  <c:v>-17.668574324400002</c:v>
                </c:pt>
                <c:pt idx="10">
                  <c:v>51.762640786299997</c:v>
                </c:pt>
              </c:numCache>
            </c:numRef>
          </c:xVal>
          <c:yVal>
            <c:numRef>
              <c:f>Sheet3!$K$798:$K$808</c:f>
              <c:numCache>
                <c:formatCode>General</c:formatCode>
                <c:ptCount val="11"/>
                <c:pt idx="0">
                  <c:v>1.0474384436999999</c:v>
                </c:pt>
                <c:pt idx="1">
                  <c:v>50.072548613400002</c:v>
                </c:pt>
                <c:pt idx="2">
                  <c:v>32.262673206300001</c:v>
                </c:pt>
                <c:pt idx="3">
                  <c:v>14.1577067655</c:v>
                </c:pt>
                <c:pt idx="4">
                  <c:v>35.707999008199998</c:v>
                </c:pt>
                <c:pt idx="5">
                  <c:v>11.637555024299999</c:v>
                </c:pt>
                <c:pt idx="6">
                  <c:v>1.2374611706</c:v>
                </c:pt>
                <c:pt idx="7">
                  <c:v>23.1708191108</c:v>
                </c:pt>
                <c:pt idx="8">
                  <c:v>45.573922565899998</c:v>
                </c:pt>
                <c:pt idx="9">
                  <c:v>101.47881260849999</c:v>
                </c:pt>
                <c:pt idx="10">
                  <c:v>52.304546107299998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Sheet3!$J$809:$J$816</c:f>
              <c:numCache>
                <c:formatCode>General</c:formatCode>
                <c:ptCount val="8"/>
                <c:pt idx="0">
                  <c:v>-5.9338094277</c:v>
                </c:pt>
                <c:pt idx="1">
                  <c:v>-72.735684852800006</c:v>
                </c:pt>
                <c:pt idx="2">
                  <c:v>-7.9868408346999997</c:v>
                </c:pt>
                <c:pt idx="3">
                  <c:v>35.6756092014</c:v>
                </c:pt>
                <c:pt idx="4">
                  <c:v>-31.0257759566</c:v>
                </c:pt>
                <c:pt idx="5">
                  <c:v>-24.349436010800002</c:v>
                </c:pt>
                <c:pt idx="6">
                  <c:v>71.856313571100003</c:v>
                </c:pt>
                <c:pt idx="7">
                  <c:v>3.1274233795000002</c:v>
                </c:pt>
              </c:numCache>
            </c:numRef>
          </c:xVal>
          <c:yVal>
            <c:numRef>
              <c:f>Sheet3!$K$809:$K$816</c:f>
              <c:numCache>
                <c:formatCode>General</c:formatCode>
                <c:ptCount val="8"/>
                <c:pt idx="0">
                  <c:v>8.8929889036999992</c:v>
                </c:pt>
                <c:pt idx="1">
                  <c:v>45.975728523900003</c:v>
                </c:pt>
                <c:pt idx="2">
                  <c:v>47.7487714795</c:v>
                </c:pt>
                <c:pt idx="3">
                  <c:v>49.754801549100002</c:v>
                </c:pt>
                <c:pt idx="4">
                  <c:v>31.145105616399999</c:v>
                </c:pt>
                <c:pt idx="5">
                  <c:v>79.886117974300006</c:v>
                </c:pt>
                <c:pt idx="6">
                  <c:v>70.326423774399998</c:v>
                </c:pt>
                <c:pt idx="7">
                  <c:v>72.8234242061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Sheet3!$J$817:$J$825</c:f>
              <c:numCache>
                <c:formatCode>General</c:formatCode>
                <c:ptCount val="9"/>
                <c:pt idx="0">
                  <c:v>-38.683514721000002</c:v>
                </c:pt>
                <c:pt idx="1">
                  <c:v>-39.5637422215</c:v>
                </c:pt>
                <c:pt idx="2">
                  <c:v>-0.16271547459999999</c:v>
                </c:pt>
                <c:pt idx="3">
                  <c:v>-23.546025244399999</c:v>
                </c:pt>
                <c:pt idx="4">
                  <c:v>2.30672603E-2</c:v>
                </c:pt>
                <c:pt idx="5">
                  <c:v>12.2691130974</c:v>
                </c:pt>
                <c:pt idx="6">
                  <c:v>-32.0370177629</c:v>
                </c:pt>
                <c:pt idx="7">
                  <c:v>23.015028533300001</c:v>
                </c:pt>
                <c:pt idx="8">
                  <c:v>41.821853318599999</c:v>
                </c:pt>
              </c:numCache>
            </c:numRef>
          </c:xVal>
          <c:yVal>
            <c:numRef>
              <c:f>Sheet3!$K$817:$K$825</c:f>
              <c:numCache>
                <c:formatCode>General</c:formatCode>
                <c:ptCount val="9"/>
                <c:pt idx="0">
                  <c:v>32.480949394600003</c:v>
                </c:pt>
                <c:pt idx="1">
                  <c:v>-3.8833429362</c:v>
                </c:pt>
                <c:pt idx="2">
                  <c:v>23.169344062899999</c:v>
                </c:pt>
                <c:pt idx="3">
                  <c:v>24.179775268499998</c:v>
                </c:pt>
                <c:pt idx="4">
                  <c:v>72.118739987500007</c:v>
                </c:pt>
                <c:pt idx="5">
                  <c:v>53.717224021</c:v>
                </c:pt>
                <c:pt idx="6">
                  <c:v>-7.5402518767000002</c:v>
                </c:pt>
                <c:pt idx="7">
                  <c:v>44.1977540213</c:v>
                </c:pt>
                <c:pt idx="8">
                  <c:v>73.616052542700004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Sheet3!$J$826:$J$834</c:f>
              <c:numCache>
                <c:formatCode>General</c:formatCode>
                <c:ptCount val="9"/>
                <c:pt idx="0">
                  <c:v>-29.923346798699999</c:v>
                </c:pt>
                <c:pt idx="1">
                  <c:v>29.516685839899999</c:v>
                </c:pt>
                <c:pt idx="2">
                  <c:v>-1.0186808112000001</c:v>
                </c:pt>
                <c:pt idx="3">
                  <c:v>12.8383742855</c:v>
                </c:pt>
                <c:pt idx="4">
                  <c:v>-19.276293433599999</c:v>
                </c:pt>
                <c:pt idx="5">
                  <c:v>61.214321720199997</c:v>
                </c:pt>
                <c:pt idx="6">
                  <c:v>0.54702729670000005</c:v>
                </c:pt>
                <c:pt idx="7">
                  <c:v>19.646900209199998</c:v>
                </c:pt>
                <c:pt idx="8">
                  <c:v>-38.8815900094</c:v>
                </c:pt>
              </c:numCache>
            </c:numRef>
          </c:xVal>
          <c:yVal>
            <c:numRef>
              <c:f>Sheet3!$K$826:$K$834</c:f>
              <c:numCache>
                <c:formatCode>General</c:formatCode>
                <c:ptCount val="9"/>
                <c:pt idx="0">
                  <c:v>-12.1611618809</c:v>
                </c:pt>
                <c:pt idx="1">
                  <c:v>37.979889894099998</c:v>
                </c:pt>
                <c:pt idx="2">
                  <c:v>26.9397668141</c:v>
                </c:pt>
                <c:pt idx="3">
                  <c:v>58.648301582499997</c:v>
                </c:pt>
                <c:pt idx="4">
                  <c:v>53.1469167869</c:v>
                </c:pt>
                <c:pt idx="5">
                  <c:v>30.8131746814</c:v>
                </c:pt>
                <c:pt idx="6">
                  <c:v>7.5940526534000004</c:v>
                </c:pt>
                <c:pt idx="7">
                  <c:v>10.7130586654</c:v>
                </c:pt>
                <c:pt idx="8">
                  <c:v>130.91342381090001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54112"/>
        <c:axId val="228956032"/>
      </c:scatterChart>
      <c:valAx>
        <c:axId val="228954112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8956032"/>
        <c:crosses val="autoZero"/>
        <c:crossBetween val="midCat"/>
      </c:valAx>
      <c:valAx>
        <c:axId val="228956032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8954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Sheet3!$J$835:$J$841</c:f>
              <c:numCache>
                <c:formatCode>General</c:formatCode>
                <c:ptCount val="7"/>
                <c:pt idx="0">
                  <c:v>-36.242074534499999</c:v>
                </c:pt>
                <c:pt idx="1">
                  <c:v>-27.680442234800001</c:v>
                </c:pt>
                <c:pt idx="2">
                  <c:v>-30.9327840238</c:v>
                </c:pt>
                <c:pt idx="3">
                  <c:v>-14.8829653192</c:v>
                </c:pt>
                <c:pt idx="4">
                  <c:v>-64.339307042800002</c:v>
                </c:pt>
                <c:pt idx="5">
                  <c:v>-45.0952188491</c:v>
                </c:pt>
                <c:pt idx="6">
                  <c:v>-25.213908903499998</c:v>
                </c:pt>
              </c:numCache>
            </c:numRef>
          </c:xVal>
          <c:yVal>
            <c:numRef>
              <c:f>Sheet3!$K$835:$K$841</c:f>
              <c:numCache>
                <c:formatCode>General</c:formatCode>
                <c:ptCount val="7"/>
                <c:pt idx="0">
                  <c:v>71.315736913799995</c:v>
                </c:pt>
                <c:pt idx="1">
                  <c:v>65.043484878900003</c:v>
                </c:pt>
                <c:pt idx="2">
                  <c:v>86.910518455299993</c:v>
                </c:pt>
                <c:pt idx="3">
                  <c:v>69.147691566099994</c:v>
                </c:pt>
                <c:pt idx="4">
                  <c:v>70.059702641000001</c:v>
                </c:pt>
                <c:pt idx="5">
                  <c:v>79.778057475799997</c:v>
                </c:pt>
                <c:pt idx="6">
                  <c:v>85.808987101900001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Sheet3!$J$842:$J$850</c:f>
              <c:numCache>
                <c:formatCode>General</c:formatCode>
                <c:ptCount val="9"/>
                <c:pt idx="0">
                  <c:v>-19.6599042677</c:v>
                </c:pt>
                <c:pt idx="1">
                  <c:v>-39.732893623700001</c:v>
                </c:pt>
                <c:pt idx="2">
                  <c:v>-49.281328691500001</c:v>
                </c:pt>
                <c:pt idx="3">
                  <c:v>-29.735419194599999</c:v>
                </c:pt>
                <c:pt idx="4">
                  <c:v>-38.988650040800003</c:v>
                </c:pt>
                <c:pt idx="5">
                  <c:v>-18.678757715900002</c:v>
                </c:pt>
                <c:pt idx="6">
                  <c:v>45.8725114354</c:v>
                </c:pt>
                <c:pt idx="7">
                  <c:v>-39.6990077699</c:v>
                </c:pt>
                <c:pt idx="8">
                  <c:v>43.557757257900001</c:v>
                </c:pt>
              </c:numCache>
            </c:numRef>
          </c:xVal>
          <c:yVal>
            <c:numRef>
              <c:f>Sheet3!$K$842:$K$850</c:f>
              <c:numCache>
                <c:formatCode>General</c:formatCode>
                <c:ptCount val="9"/>
                <c:pt idx="0">
                  <c:v>54.9057826867</c:v>
                </c:pt>
                <c:pt idx="1">
                  <c:v>51.748285694000003</c:v>
                </c:pt>
                <c:pt idx="2">
                  <c:v>60.412496408599999</c:v>
                </c:pt>
                <c:pt idx="3">
                  <c:v>20.061509293299999</c:v>
                </c:pt>
                <c:pt idx="4">
                  <c:v>78.295084909699995</c:v>
                </c:pt>
                <c:pt idx="5">
                  <c:v>85.371111432099994</c:v>
                </c:pt>
                <c:pt idx="6">
                  <c:v>77.072043061200006</c:v>
                </c:pt>
                <c:pt idx="7">
                  <c:v>65.607111922300007</c:v>
                </c:pt>
                <c:pt idx="8">
                  <c:v>69.414399517299998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Sheet3!$J$851:$J$861</c:f>
              <c:numCache>
                <c:formatCode>General</c:formatCode>
                <c:ptCount val="11"/>
                <c:pt idx="0">
                  <c:v>-13.5709783614</c:v>
                </c:pt>
                <c:pt idx="1">
                  <c:v>-44.260910617999997</c:v>
                </c:pt>
                <c:pt idx="2">
                  <c:v>-13.462398054099999</c:v>
                </c:pt>
                <c:pt idx="3">
                  <c:v>-50.402336424399998</c:v>
                </c:pt>
                <c:pt idx="4">
                  <c:v>-22.888322183300001</c:v>
                </c:pt>
                <c:pt idx="5">
                  <c:v>-11.9172317385</c:v>
                </c:pt>
                <c:pt idx="6">
                  <c:v>-11.959154274099999</c:v>
                </c:pt>
                <c:pt idx="7">
                  <c:v>-66.621344027099994</c:v>
                </c:pt>
                <c:pt idx="8">
                  <c:v>-26.726281828600001</c:v>
                </c:pt>
                <c:pt idx="9">
                  <c:v>-17.474507551199999</c:v>
                </c:pt>
                <c:pt idx="10">
                  <c:v>-14.776291087400001</c:v>
                </c:pt>
              </c:numCache>
            </c:numRef>
          </c:xVal>
          <c:yVal>
            <c:numRef>
              <c:f>Sheet3!$K$851:$K$861</c:f>
              <c:numCache>
                <c:formatCode>General</c:formatCode>
                <c:ptCount val="11"/>
                <c:pt idx="0">
                  <c:v>64.213189103000005</c:v>
                </c:pt>
                <c:pt idx="1">
                  <c:v>52.6954070771</c:v>
                </c:pt>
                <c:pt idx="2">
                  <c:v>76.424828856100007</c:v>
                </c:pt>
                <c:pt idx="3">
                  <c:v>23.180011072700001</c:v>
                </c:pt>
                <c:pt idx="4">
                  <c:v>59.600366294899999</c:v>
                </c:pt>
                <c:pt idx="5">
                  <c:v>62.373920072300002</c:v>
                </c:pt>
                <c:pt idx="6">
                  <c:v>46.154633589900001</c:v>
                </c:pt>
                <c:pt idx="7">
                  <c:v>57.2146838512</c:v>
                </c:pt>
                <c:pt idx="8">
                  <c:v>74.8749287391</c:v>
                </c:pt>
                <c:pt idx="9">
                  <c:v>104.50535164679999</c:v>
                </c:pt>
                <c:pt idx="10">
                  <c:v>66.283973107899996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Sheet3!$J$862:$J$872</c:f>
              <c:numCache>
                <c:formatCode>General</c:formatCode>
                <c:ptCount val="11"/>
                <c:pt idx="0">
                  <c:v>-40.887093329800003</c:v>
                </c:pt>
                <c:pt idx="1">
                  <c:v>-27.834956655399999</c:v>
                </c:pt>
                <c:pt idx="2">
                  <c:v>-30.766265219899999</c:v>
                </c:pt>
                <c:pt idx="3">
                  <c:v>-41.128377461900001</c:v>
                </c:pt>
                <c:pt idx="4">
                  <c:v>-38.042969722199999</c:v>
                </c:pt>
                <c:pt idx="5">
                  <c:v>-18.2450303627</c:v>
                </c:pt>
                <c:pt idx="6">
                  <c:v>45.898150302600001</c:v>
                </c:pt>
                <c:pt idx="7">
                  <c:v>-44.2951918284</c:v>
                </c:pt>
                <c:pt idx="8">
                  <c:v>-55.001578800600001</c:v>
                </c:pt>
                <c:pt idx="9">
                  <c:v>-20.250190967399998</c:v>
                </c:pt>
                <c:pt idx="10">
                  <c:v>23.499672434699999</c:v>
                </c:pt>
              </c:numCache>
            </c:numRef>
          </c:xVal>
          <c:yVal>
            <c:numRef>
              <c:f>Sheet3!$K$862:$K$872</c:f>
              <c:numCache>
                <c:formatCode>General</c:formatCode>
                <c:ptCount val="11"/>
                <c:pt idx="0">
                  <c:v>51.0358912616</c:v>
                </c:pt>
                <c:pt idx="1">
                  <c:v>74.663159894200007</c:v>
                </c:pt>
                <c:pt idx="2">
                  <c:v>56.877843262500001</c:v>
                </c:pt>
                <c:pt idx="3">
                  <c:v>56.907880214899997</c:v>
                </c:pt>
                <c:pt idx="4">
                  <c:v>84.348814717600007</c:v>
                </c:pt>
                <c:pt idx="5">
                  <c:v>54.478793829600001</c:v>
                </c:pt>
                <c:pt idx="6">
                  <c:v>59.864045148199999</c:v>
                </c:pt>
                <c:pt idx="7">
                  <c:v>41.141460343200002</c:v>
                </c:pt>
                <c:pt idx="8">
                  <c:v>74.595149303100001</c:v>
                </c:pt>
                <c:pt idx="9">
                  <c:v>105.21954519640001</c:v>
                </c:pt>
                <c:pt idx="10">
                  <c:v>56.009303476500001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Sheet3!$J$873:$J$880</c:f>
              <c:numCache>
                <c:formatCode>General</c:formatCode>
                <c:ptCount val="8"/>
                <c:pt idx="0">
                  <c:v>-14.6746901073</c:v>
                </c:pt>
                <c:pt idx="1">
                  <c:v>-36.463508254300002</c:v>
                </c:pt>
                <c:pt idx="2">
                  <c:v>-42.984897246599999</c:v>
                </c:pt>
                <c:pt idx="3">
                  <c:v>-3.7635192447999999</c:v>
                </c:pt>
                <c:pt idx="4">
                  <c:v>-78.230161086099997</c:v>
                </c:pt>
                <c:pt idx="5">
                  <c:v>-13.561064847400001</c:v>
                </c:pt>
                <c:pt idx="6">
                  <c:v>69.808929785100005</c:v>
                </c:pt>
                <c:pt idx="7">
                  <c:v>-42.567989757799999</c:v>
                </c:pt>
              </c:numCache>
            </c:numRef>
          </c:xVal>
          <c:yVal>
            <c:numRef>
              <c:f>Sheet3!$K$873:$K$880</c:f>
              <c:numCache>
                <c:formatCode>General</c:formatCode>
                <c:ptCount val="8"/>
                <c:pt idx="0">
                  <c:v>63.489946189000001</c:v>
                </c:pt>
                <c:pt idx="1">
                  <c:v>64.837296523199996</c:v>
                </c:pt>
                <c:pt idx="2">
                  <c:v>69.028247375899994</c:v>
                </c:pt>
                <c:pt idx="3">
                  <c:v>77.442228920100007</c:v>
                </c:pt>
                <c:pt idx="4">
                  <c:v>67.634920968000003</c:v>
                </c:pt>
                <c:pt idx="5">
                  <c:v>82.268542523700006</c:v>
                </c:pt>
                <c:pt idx="6">
                  <c:v>62.252125123200003</c:v>
                </c:pt>
                <c:pt idx="7">
                  <c:v>70.869843572299999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Sheet3!$J$881:$J$889</c:f>
              <c:numCache>
                <c:formatCode>General</c:formatCode>
                <c:ptCount val="9"/>
                <c:pt idx="0">
                  <c:v>-30.2715987618</c:v>
                </c:pt>
                <c:pt idx="1">
                  <c:v>-32.428159457299998</c:v>
                </c:pt>
                <c:pt idx="2">
                  <c:v>-12.8590531192</c:v>
                </c:pt>
                <c:pt idx="3">
                  <c:v>-7.2178724088999999</c:v>
                </c:pt>
                <c:pt idx="4">
                  <c:v>-48.951375848300003</c:v>
                </c:pt>
                <c:pt idx="5">
                  <c:v>-44.704647741700001</c:v>
                </c:pt>
                <c:pt idx="6">
                  <c:v>-50.469102258699998</c:v>
                </c:pt>
                <c:pt idx="7">
                  <c:v>-28.025474091900001</c:v>
                </c:pt>
                <c:pt idx="8">
                  <c:v>17.2100223403</c:v>
                </c:pt>
              </c:numCache>
            </c:numRef>
          </c:xVal>
          <c:yVal>
            <c:numRef>
              <c:f>Sheet3!$K$881:$K$889</c:f>
              <c:numCache>
                <c:formatCode>General</c:formatCode>
                <c:ptCount val="9"/>
                <c:pt idx="0">
                  <c:v>64.325147388600001</c:v>
                </c:pt>
                <c:pt idx="1">
                  <c:v>31.1206141961</c:v>
                </c:pt>
                <c:pt idx="2">
                  <c:v>102.2238196995</c:v>
                </c:pt>
                <c:pt idx="3">
                  <c:v>64.928833544300005</c:v>
                </c:pt>
                <c:pt idx="4">
                  <c:v>56.673291857999999</c:v>
                </c:pt>
                <c:pt idx="5">
                  <c:v>95.646356453199999</c:v>
                </c:pt>
                <c:pt idx="6">
                  <c:v>38.521487068299997</c:v>
                </c:pt>
                <c:pt idx="7">
                  <c:v>77.809564155499999</c:v>
                </c:pt>
                <c:pt idx="8">
                  <c:v>68.848184108300003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Sheet3!$J$890:$J$898</c:f>
              <c:numCache>
                <c:formatCode>General</c:formatCode>
                <c:ptCount val="9"/>
                <c:pt idx="0">
                  <c:v>-46.445362815199999</c:v>
                </c:pt>
                <c:pt idx="1">
                  <c:v>-2.9203720214</c:v>
                </c:pt>
                <c:pt idx="2">
                  <c:v>-42.650588442999997</c:v>
                </c:pt>
                <c:pt idx="3">
                  <c:v>-61.542917907499998</c:v>
                </c:pt>
                <c:pt idx="4">
                  <c:v>-17.315828293900001</c:v>
                </c:pt>
                <c:pt idx="5">
                  <c:v>39.084942850899999</c:v>
                </c:pt>
                <c:pt idx="6">
                  <c:v>44.004191249400002</c:v>
                </c:pt>
                <c:pt idx="7">
                  <c:v>-37.119743090500002</c:v>
                </c:pt>
                <c:pt idx="8">
                  <c:v>-44.8799513417</c:v>
                </c:pt>
              </c:numCache>
            </c:numRef>
          </c:xVal>
          <c:yVal>
            <c:numRef>
              <c:f>Sheet3!$K$890:$K$898</c:f>
              <c:numCache>
                <c:formatCode>General</c:formatCode>
                <c:ptCount val="9"/>
                <c:pt idx="0">
                  <c:v>60.3740319423</c:v>
                </c:pt>
                <c:pt idx="1">
                  <c:v>64.817636651800001</c:v>
                </c:pt>
                <c:pt idx="2">
                  <c:v>63.613333595599997</c:v>
                </c:pt>
                <c:pt idx="3">
                  <c:v>62.005064940600001</c:v>
                </c:pt>
                <c:pt idx="4">
                  <c:v>76.920659776500003</c:v>
                </c:pt>
                <c:pt idx="5">
                  <c:v>76.724163669500001</c:v>
                </c:pt>
                <c:pt idx="6">
                  <c:v>65.803116159499993</c:v>
                </c:pt>
                <c:pt idx="7">
                  <c:v>67.078181658199995</c:v>
                </c:pt>
                <c:pt idx="8">
                  <c:v>84.460886740199996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74432"/>
        <c:axId val="229076352"/>
      </c:scatterChart>
      <c:valAx>
        <c:axId val="229074432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076352"/>
        <c:crosses val="autoZero"/>
        <c:crossBetween val="midCat"/>
      </c:valAx>
      <c:valAx>
        <c:axId val="229076352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074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323519712451002E-2"/>
          <c:y val="0.19243703124916453"/>
          <c:w val="0.88684343434343438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Sheet3!$J$67:$J$73</c:f>
              <c:numCache>
                <c:formatCode>General</c:formatCode>
                <c:ptCount val="7"/>
                <c:pt idx="0">
                  <c:v>10.409786602100001</c:v>
                </c:pt>
                <c:pt idx="1">
                  <c:v>3.3608634558000001</c:v>
                </c:pt>
                <c:pt idx="2">
                  <c:v>-52.509839578499999</c:v>
                </c:pt>
                <c:pt idx="3">
                  <c:v>56.933682124699999</c:v>
                </c:pt>
                <c:pt idx="4">
                  <c:v>-88.189612363199998</c:v>
                </c:pt>
                <c:pt idx="5">
                  <c:v>-56.050709763999997</c:v>
                </c:pt>
                <c:pt idx="6">
                  <c:v>28.685357644900002</c:v>
                </c:pt>
              </c:numCache>
            </c:numRef>
          </c:xVal>
          <c:yVal>
            <c:numRef>
              <c:f>Sheet3!$K$67:$K$73</c:f>
              <c:numCache>
                <c:formatCode>General</c:formatCode>
                <c:ptCount val="7"/>
                <c:pt idx="0">
                  <c:v>43.613331083600002</c:v>
                </c:pt>
                <c:pt idx="1">
                  <c:v>204.0805889225</c:v>
                </c:pt>
                <c:pt idx="2">
                  <c:v>150.28570955660001</c:v>
                </c:pt>
                <c:pt idx="3">
                  <c:v>12.829338398999999</c:v>
                </c:pt>
                <c:pt idx="4">
                  <c:v>6.6945539783000001</c:v>
                </c:pt>
                <c:pt idx="5">
                  <c:v>-69.132799173699993</c:v>
                </c:pt>
                <c:pt idx="6">
                  <c:v>-69.952802835100002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Sheet3!$J$74:$J$82</c:f>
              <c:numCache>
                <c:formatCode>General</c:formatCode>
                <c:ptCount val="9"/>
                <c:pt idx="0">
                  <c:v>3.9780494503999999</c:v>
                </c:pt>
                <c:pt idx="1">
                  <c:v>-46.479896814999996</c:v>
                </c:pt>
                <c:pt idx="2">
                  <c:v>25.831052755599998</c:v>
                </c:pt>
                <c:pt idx="3">
                  <c:v>70.326098437300004</c:v>
                </c:pt>
                <c:pt idx="4">
                  <c:v>-45.017979548600003</c:v>
                </c:pt>
                <c:pt idx="5">
                  <c:v>47.347908805400003</c:v>
                </c:pt>
                <c:pt idx="6">
                  <c:v>79.462962238399996</c:v>
                </c:pt>
                <c:pt idx="7">
                  <c:v>-17.6515262785</c:v>
                </c:pt>
                <c:pt idx="8">
                  <c:v>123.14866033</c:v>
                </c:pt>
              </c:numCache>
            </c:numRef>
          </c:xVal>
          <c:yVal>
            <c:numRef>
              <c:f>Sheet3!$K$74:$K$82</c:f>
              <c:numCache>
                <c:formatCode>General</c:formatCode>
                <c:ptCount val="9"/>
                <c:pt idx="0">
                  <c:v>96.199179989800001</c:v>
                </c:pt>
                <c:pt idx="1">
                  <c:v>89.761709546199995</c:v>
                </c:pt>
                <c:pt idx="2">
                  <c:v>-37.793304173000003</c:v>
                </c:pt>
                <c:pt idx="3">
                  <c:v>63.549826819400003</c:v>
                </c:pt>
                <c:pt idx="4">
                  <c:v>4.5652674327999998</c:v>
                </c:pt>
                <c:pt idx="5">
                  <c:v>-39.900872779700002</c:v>
                </c:pt>
                <c:pt idx="6">
                  <c:v>199.91272418649999</c:v>
                </c:pt>
                <c:pt idx="7">
                  <c:v>286.62099911680002</c:v>
                </c:pt>
                <c:pt idx="8">
                  <c:v>10.638388365300001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Sheet3!$J$83:$J$93</c:f>
              <c:numCache>
                <c:formatCode>General</c:formatCode>
                <c:ptCount val="11"/>
                <c:pt idx="0">
                  <c:v>3.4038777568</c:v>
                </c:pt>
                <c:pt idx="1">
                  <c:v>3.6590044804000001</c:v>
                </c:pt>
                <c:pt idx="2">
                  <c:v>-30.240451418300001</c:v>
                </c:pt>
                <c:pt idx="3">
                  <c:v>54.485422128400003</c:v>
                </c:pt>
                <c:pt idx="4">
                  <c:v>76.082553671100001</c:v>
                </c:pt>
                <c:pt idx="5">
                  <c:v>-12.7770317205</c:v>
                </c:pt>
                <c:pt idx="6">
                  <c:v>-48.964616333000002</c:v>
                </c:pt>
                <c:pt idx="7">
                  <c:v>-11.118621669099999</c:v>
                </c:pt>
                <c:pt idx="8">
                  <c:v>-59.196772162800002</c:v>
                </c:pt>
                <c:pt idx="9">
                  <c:v>7.5522215989000001</c:v>
                </c:pt>
                <c:pt idx="10">
                  <c:v>98.842795441800007</c:v>
                </c:pt>
              </c:numCache>
            </c:numRef>
          </c:xVal>
          <c:yVal>
            <c:numRef>
              <c:f>Sheet3!$K$83:$K$93</c:f>
              <c:numCache>
                <c:formatCode>General</c:formatCode>
                <c:ptCount val="11"/>
                <c:pt idx="0">
                  <c:v>110.5531367296</c:v>
                </c:pt>
                <c:pt idx="1">
                  <c:v>14.0109081389</c:v>
                </c:pt>
                <c:pt idx="2">
                  <c:v>17.156276617300001</c:v>
                </c:pt>
                <c:pt idx="3">
                  <c:v>30.476930337700001</c:v>
                </c:pt>
                <c:pt idx="4">
                  <c:v>119.5420614474</c:v>
                </c:pt>
                <c:pt idx="5">
                  <c:v>225.7780571875</c:v>
                </c:pt>
                <c:pt idx="6">
                  <c:v>103.6721709654</c:v>
                </c:pt>
                <c:pt idx="7">
                  <c:v>-53.944877533300001</c:v>
                </c:pt>
                <c:pt idx="8">
                  <c:v>252.6391519515</c:v>
                </c:pt>
                <c:pt idx="9">
                  <c:v>-81.049681116499997</c:v>
                </c:pt>
                <c:pt idx="10">
                  <c:v>-56.619062506399999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Sheet3!$J$94:$J$104</c:f>
              <c:numCache>
                <c:formatCode>General</c:formatCode>
                <c:ptCount val="11"/>
                <c:pt idx="0">
                  <c:v>-5.7735069051999997</c:v>
                </c:pt>
                <c:pt idx="1">
                  <c:v>39.435535990799998</c:v>
                </c:pt>
                <c:pt idx="2">
                  <c:v>-14.402891821500001</c:v>
                </c:pt>
                <c:pt idx="3">
                  <c:v>61.492122966899998</c:v>
                </c:pt>
                <c:pt idx="4">
                  <c:v>-27.9689273505</c:v>
                </c:pt>
                <c:pt idx="5">
                  <c:v>-53.565914623099999</c:v>
                </c:pt>
                <c:pt idx="6">
                  <c:v>33.7608040613</c:v>
                </c:pt>
                <c:pt idx="7">
                  <c:v>-82.374294462799995</c:v>
                </c:pt>
                <c:pt idx="8">
                  <c:v>-21.1448763056</c:v>
                </c:pt>
                <c:pt idx="9">
                  <c:v>69.212760340299994</c:v>
                </c:pt>
                <c:pt idx="10">
                  <c:v>135.47619357569999</c:v>
                </c:pt>
              </c:numCache>
            </c:numRef>
          </c:xVal>
          <c:yVal>
            <c:numRef>
              <c:f>Sheet3!$K$94:$K$104</c:f>
              <c:numCache>
                <c:formatCode>General</c:formatCode>
                <c:ptCount val="11"/>
                <c:pt idx="0">
                  <c:v>85.3439481212</c:v>
                </c:pt>
                <c:pt idx="1">
                  <c:v>106.3214352581</c:v>
                </c:pt>
                <c:pt idx="2">
                  <c:v>-9.7469026571999997</c:v>
                </c:pt>
                <c:pt idx="3">
                  <c:v>10.225166451</c:v>
                </c:pt>
                <c:pt idx="4">
                  <c:v>209.12877088900001</c:v>
                </c:pt>
                <c:pt idx="5">
                  <c:v>42.800699136200002</c:v>
                </c:pt>
                <c:pt idx="6">
                  <c:v>254.113496575</c:v>
                </c:pt>
                <c:pt idx="7">
                  <c:v>165.52912801190001</c:v>
                </c:pt>
                <c:pt idx="8">
                  <c:v>-59.441491404799997</c:v>
                </c:pt>
                <c:pt idx="9">
                  <c:v>-65.7663441869</c:v>
                </c:pt>
                <c:pt idx="10">
                  <c:v>41.6996652041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Sheet3!$J$105:$J$112</c:f>
              <c:numCache>
                <c:formatCode>General</c:formatCode>
                <c:ptCount val="8"/>
                <c:pt idx="0">
                  <c:v>-30.513404829199999</c:v>
                </c:pt>
                <c:pt idx="1">
                  <c:v>1.2457451901000001</c:v>
                </c:pt>
                <c:pt idx="2">
                  <c:v>35.188627615100003</c:v>
                </c:pt>
                <c:pt idx="3">
                  <c:v>-46.551733657900002</c:v>
                </c:pt>
                <c:pt idx="4">
                  <c:v>-33.671772469099999</c:v>
                </c:pt>
                <c:pt idx="5">
                  <c:v>83.043691151199994</c:v>
                </c:pt>
                <c:pt idx="6">
                  <c:v>96.435621429400001</c:v>
                </c:pt>
                <c:pt idx="7">
                  <c:v>-93.228716264200003</c:v>
                </c:pt>
              </c:numCache>
            </c:numRef>
          </c:xVal>
          <c:yVal>
            <c:numRef>
              <c:f>Sheet3!$K$105:$K$112</c:f>
              <c:numCache>
                <c:formatCode>General</c:formatCode>
                <c:ptCount val="8"/>
                <c:pt idx="0">
                  <c:v>39.145457359799998</c:v>
                </c:pt>
                <c:pt idx="1">
                  <c:v>141.13448102269999</c:v>
                </c:pt>
                <c:pt idx="2">
                  <c:v>-26.747760442299999</c:v>
                </c:pt>
                <c:pt idx="3">
                  <c:v>180.07126898929999</c:v>
                </c:pt>
                <c:pt idx="4">
                  <c:v>-43.813456790099998</c:v>
                </c:pt>
                <c:pt idx="5">
                  <c:v>30.942322406100001</c:v>
                </c:pt>
                <c:pt idx="6">
                  <c:v>147.254435317</c:v>
                </c:pt>
                <c:pt idx="7">
                  <c:v>52.386975875099999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Sheet3!$J$113:$J$121</c:f>
              <c:numCache>
                <c:formatCode>General</c:formatCode>
                <c:ptCount val="9"/>
                <c:pt idx="0">
                  <c:v>3.3083200986999999</c:v>
                </c:pt>
                <c:pt idx="1">
                  <c:v>48.370385357300002</c:v>
                </c:pt>
                <c:pt idx="2">
                  <c:v>-49.786287450000003</c:v>
                </c:pt>
                <c:pt idx="3">
                  <c:v>35.429600413899998</c:v>
                </c:pt>
                <c:pt idx="4">
                  <c:v>23.559780803399999</c:v>
                </c:pt>
                <c:pt idx="5">
                  <c:v>4.9298162524000002</c:v>
                </c:pt>
                <c:pt idx="6">
                  <c:v>-112.2631403611</c:v>
                </c:pt>
                <c:pt idx="7">
                  <c:v>-53.713847097600002</c:v>
                </c:pt>
                <c:pt idx="8">
                  <c:v>124.55112263319999</c:v>
                </c:pt>
              </c:numCache>
            </c:numRef>
          </c:xVal>
          <c:yVal>
            <c:numRef>
              <c:f>Sheet3!$K$113:$K$121</c:f>
              <c:numCache>
                <c:formatCode>General</c:formatCode>
                <c:ptCount val="9"/>
                <c:pt idx="0">
                  <c:v>16.7358050773</c:v>
                </c:pt>
                <c:pt idx="1">
                  <c:v>56.500666600199999</c:v>
                </c:pt>
                <c:pt idx="2">
                  <c:v>136.92222534370001</c:v>
                </c:pt>
                <c:pt idx="3">
                  <c:v>154.71481415709999</c:v>
                </c:pt>
                <c:pt idx="4">
                  <c:v>-55.114578324699998</c:v>
                </c:pt>
                <c:pt idx="5">
                  <c:v>262.1585429168</c:v>
                </c:pt>
                <c:pt idx="6">
                  <c:v>116.05541171519999</c:v>
                </c:pt>
                <c:pt idx="7">
                  <c:v>-18.193090359100001</c:v>
                </c:pt>
                <c:pt idx="8">
                  <c:v>-24.780064399099999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Sheet3!$J$122:$J$130</c:f>
              <c:numCache>
                <c:formatCode>General</c:formatCode>
                <c:ptCount val="9"/>
                <c:pt idx="0">
                  <c:v>27.2388908888</c:v>
                </c:pt>
                <c:pt idx="1">
                  <c:v>-20.352687496800002</c:v>
                </c:pt>
                <c:pt idx="2">
                  <c:v>-47.879827467799998</c:v>
                </c:pt>
                <c:pt idx="3">
                  <c:v>18.813837164500001</c:v>
                </c:pt>
                <c:pt idx="4">
                  <c:v>61.167733134099997</c:v>
                </c:pt>
                <c:pt idx="5">
                  <c:v>112.90264133479999</c:v>
                </c:pt>
                <c:pt idx="6">
                  <c:v>51.870120513400003</c:v>
                </c:pt>
                <c:pt idx="7">
                  <c:v>-63.3315642317</c:v>
                </c:pt>
                <c:pt idx="8">
                  <c:v>-71.937792454999993</c:v>
                </c:pt>
              </c:numCache>
            </c:numRef>
          </c:xVal>
          <c:yVal>
            <c:numRef>
              <c:f>Sheet3!$K$122:$K$130</c:f>
              <c:numCache>
                <c:formatCode>General</c:formatCode>
                <c:ptCount val="9"/>
                <c:pt idx="0">
                  <c:v>9.4862179711000003</c:v>
                </c:pt>
                <c:pt idx="1">
                  <c:v>169.62503013</c:v>
                </c:pt>
                <c:pt idx="2">
                  <c:v>49.121068005600002</c:v>
                </c:pt>
                <c:pt idx="3">
                  <c:v>-52.2031937068</c:v>
                </c:pt>
                <c:pt idx="4">
                  <c:v>-38.640747865400002</c:v>
                </c:pt>
                <c:pt idx="5">
                  <c:v>94.939805957700003</c:v>
                </c:pt>
                <c:pt idx="6">
                  <c:v>242.20166231210001</c:v>
                </c:pt>
                <c:pt idx="7">
                  <c:v>209.51024679939999</c:v>
                </c:pt>
                <c:pt idx="8">
                  <c:v>-21.025635418499999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83872"/>
        <c:axId val="207590528"/>
      </c:scatterChart>
      <c:valAx>
        <c:axId val="20758387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590528"/>
        <c:crosses val="autoZero"/>
        <c:crossBetween val="midCat"/>
      </c:valAx>
      <c:valAx>
        <c:axId val="20759052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7583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3708287073101584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Sheet3!$J$899:$J$905</c:f>
              <c:numCache>
                <c:formatCode>General</c:formatCode>
                <c:ptCount val="7"/>
                <c:pt idx="0">
                  <c:v>27.227670172900002</c:v>
                </c:pt>
                <c:pt idx="1">
                  <c:v>33.299985223599997</c:v>
                </c:pt>
                <c:pt idx="2">
                  <c:v>86.935677395100001</c:v>
                </c:pt>
                <c:pt idx="3">
                  <c:v>27.095993460700001</c:v>
                </c:pt>
                <c:pt idx="4">
                  <c:v>13.455975712300001</c:v>
                </c:pt>
                <c:pt idx="5">
                  <c:v>-127.51047724439999</c:v>
                </c:pt>
                <c:pt idx="6">
                  <c:v>74.666382681499996</c:v>
                </c:pt>
              </c:numCache>
            </c:numRef>
          </c:xVal>
          <c:yVal>
            <c:numRef>
              <c:f>Sheet3!$K$899:$K$905</c:f>
              <c:numCache>
                <c:formatCode>General</c:formatCode>
                <c:ptCount val="7"/>
                <c:pt idx="0">
                  <c:v>34.661774688199998</c:v>
                </c:pt>
                <c:pt idx="1">
                  <c:v>8.6093039397000002</c:v>
                </c:pt>
                <c:pt idx="2">
                  <c:v>31.149169806500002</c:v>
                </c:pt>
                <c:pt idx="3">
                  <c:v>27.2627505685</c:v>
                </c:pt>
                <c:pt idx="4">
                  <c:v>538.42326843449996</c:v>
                </c:pt>
                <c:pt idx="5">
                  <c:v>329.58529424149998</c:v>
                </c:pt>
                <c:pt idx="6">
                  <c:v>65.937355722800007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Sheet3!$J$906:$J$914</c:f>
              <c:numCache>
                <c:formatCode>General</c:formatCode>
                <c:ptCount val="9"/>
                <c:pt idx="0">
                  <c:v>50.7005015847</c:v>
                </c:pt>
                <c:pt idx="1">
                  <c:v>52.145632030100003</c:v>
                </c:pt>
                <c:pt idx="2">
                  <c:v>45.978826761699999</c:v>
                </c:pt>
                <c:pt idx="3">
                  <c:v>79.208718290999997</c:v>
                </c:pt>
                <c:pt idx="4">
                  <c:v>107.7526023798</c:v>
                </c:pt>
                <c:pt idx="5">
                  <c:v>70.565436120800001</c:v>
                </c:pt>
                <c:pt idx="6">
                  <c:v>128.16708666560001</c:v>
                </c:pt>
                <c:pt idx="7">
                  <c:v>42.890518512600003</c:v>
                </c:pt>
                <c:pt idx="8">
                  <c:v>102.7596450428</c:v>
                </c:pt>
              </c:numCache>
            </c:numRef>
          </c:xVal>
          <c:yVal>
            <c:numRef>
              <c:f>Sheet3!$K$906:$K$914</c:f>
              <c:numCache>
                <c:formatCode>General</c:formatCode>
                <c:ptCount val="9"/>
                <c:pt idx="0">
                  <c:v>11.8149934608</c:v>
                </c:pt>
                <c:pt idx="1">
                  <c:v>-12.268615587799999</c:v>
                </c:pt>
                <c:pt idx="2">
                  <c:v>29.910320532299998</c:v>
                </c:pt>
                <c:pt idx="3">
                  <c:v>19.312359346299999</c:v>
                </c:pt>
                <c:pt idx="4">
                  <c:v>54.232348782499997</c:v>
                </c:pt>
                <c:pt idx="5">
                  <c:v>66.161640392199999</c:v>
                </c:pt>
                <c:pt idx="6">
                  <c:v>53.482377330799999</c:v>
                </c:pt>
                <c:pt idx="7">
                  <c:v>56.020353789600001</c:v>
                </c:pt>
                <c:pt idx="8">
                  <c:v>47.175106856900001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Sheet3!$J$915:$J$925</c:f>
              <c:numCache>
                <c:formatCode>General</c:formatCode>
                <c:ptCount val="11"/>
                <c:pt idx="0">
                  <c:v>73.129525082300006</c:v>
                </c:pt>
                <c:pt idx="1">
                  <c:v>65.398994013700005</c:v>
                </c:pt>
                <c:pt idx="2">
                  <c:v>115.86419026199999</c:v>
                </c:pt>
                <c:pt idx="3">
                  <c:v>71.383899085899998</c:v>
                </c:pt>
                <c:pt idx="4">
                  <c:v>37.215204872800001</c:v>
                </c:pt>
                <c:pt idx="5">
                  <c:v>8.7697889689000004</c:v>
                </c:pt>
                <c:pt idx="6">
                  <c:v>89.312910359</c:v>
                </c:pt>
                <c:pt idx="7">
                  <c:v>86.588591227600006</c:v>
                </c:pt>
                <c:pt idx="8">
                  <c:v>60.556929758800003</c:v>
                </c:pt>
                <c:pt idx="9">
                  <c:v>122.37839490979999</c:v>
                </c:pt>
                <c:pt idx="10">
                  <c:v>52.182784982500003</c:v>
                </c:pt>
              </c:numCache>
            </c:numRef>
          </c:xVal>
          <c:yVal>
            <c:numRef>
              <c:f>Sheet3!$K$915:$K$925</c:f>
              <c:numCache>
                <c:formatCode>General</c:formatCode>
                <c:ptCount val="11"/>
                <c:pt idx="0">
                  <c:v>2.9772091312</c:v>
                </c:pt>
                <c:pt idx="1">
                  <c:v>13.274565043400001</c:v>
                </c:pt>
                <c:pt idx="2">
                  <c:v>24.7217880874</c:v>
                </c:pt>
                <c:pt idx="3">
                  <c:v>19.076142099999998</c:v>
                </c:pt>
                <c:pt idx="4">
                  <c:v>18.820221057000001</c:v>
                </c:pt>
                <c:pt idx="5">
                  <c:v>-27.7063919932</c:v>
                </c:pt>
                <c:pt idx="6">
                  <c:v>17.8152938544</c:v>
                </c:pt>
                <c:pt idx="7">
                  <c:v>58.7803856803</c:v>
                </c:pt>
                <c:pt idx="8">
                  <c:v>14.963725720599999</c:v>
                </c:pt>
                <c:pt idx="9">
                  <c:v>156.8085127873</c:v>
                </c:pt>
                <c:pt idx="10">
                  <c:v>54.488655243499998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Sheet3!$J$926:$J$936</c:f>
              <c:numCache>
                <c:formatCode>General</c:formatCode>
                <c:ptCount val="11"/>
                <c:pt idx="0">
                  <c:v>28.385419241499999</c:v>
                </c:pt>
                <c:pt idx="1">
                  <c:v>54.374225088499998</c:v>
                </c:pt>
                <c:pt idx="2">
                  <c:v>77.983285043600006</c:v>
                </c:pt>
                <c:pt idx="3">
                  <c:v>60.315433383799999</c:v>
                </c:pt>
                <c:pt idx="4">
                  <c:v>44.543667893799999</c:v>
                </c:pt>
                <c:pt idx="5">
                  <c:v>119.8335161663</c:v>
                </c:pt>
                <c:pt idx="6">
                  <c:v>106.0901679382</c:v>
                </c:pt>
                <c:pt idx="7">
                  <c:v>115.97294970039999</c:v>
                </c:pt>
                <c:pt idx="8">
                  <c:v>40.074024407400003</c:v>
                </c:pt>
                <c:pt idx="9">
                  <c:v>67.087418817400007</c:v>
                </c:pt>
                <c:pt idx="10">
                  <c:v>119.993365497</c:v>
                </c:pt>
              </c:numCache>
            </c:numRef>
          </c:xVal>
          <c:yVal>
            <c:numRef>
              <c:f>Sheet3!$K$926:$K$936</c:f>
              <c:numCache>
                <c:formatCode>General</c:formatCode>
                <c:ptCount val="11"/>
                <c:pt idx="0">
                  <c:v>1.0583134972999999</c:v>
                </c:pt>
                <c:pt idx="1">
                  <c:v>58.2604599075</c:v>
                </c:pt>
                <c:pt idx="2">
                  <c:v>10.204724497200001</c:v>
                </c:pt>
                <c:pt idx="3">
                  <c:v>17.879611424899998</c:v>
                </c:pt>
                <c:pt idx="4">
                  <c:v>54.499678915099999</c:v>
                </c:pt>
                <c:pt idx="5">
                  <c:v>21.090722213399999</c:v>
                </c:pt>
                <c:pt idx="6">
                  <c:v>38.546519179599997</c:v>
                </c:pt>
                <c:pt idx="7">
                  <c:v>-25.151948343899999</c:v>
                </c:pt>
                <c:pt idx="8">
                  <c:v>288.98213425900002</c:v>
                </c:pt>
                <c:pt idx="9">
                  <c:v>72.8397984036</c:v>
                </c:pt>
                <c:pt idx="10">
                  <c:v>21.341240714200001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Sheet3!$J$937:$J$944</c:f>
              <c:numCache>
                <c:formatCode>General</c:formatCode>
                <c:ptCount val="8"/>
                <c:pt idx="0">
                  <c:v>47.053979306800002</c:v>
                </c:pt>
                <c:pt idx="1">
                  <c:v>-2.2269081806000002</c:v>
                </c:pt>
                <c:pt idx="2">
                  <c:v>69.624020527699997</c:v>
                </c:pt>
                <c:pt idx="3">
                  <c:v>88.879729457099998</c:v>
                </c:pt>
                <c:pt idx="4">
                  <c:v>114.0561001036</c:v>
                </c:pt>
                <c:pt idx="5">
                  <c:v>47.657030210099997</c:v>
                </c:pt>
                <c:pt idx="6">
                  <c:v>134.30241215949999</c:v>
                </c:pt>
                <c:pt idx="7">
                  <c:v>89.365937157600001</c:v>
                </c:pt>
              </c:numCache>
            </c:numRef>
          </c:xVal>
          <c:yVal>
            <c:numRef>
              <c:f>Sheet3!$K$937:$K$944</c:f>
              <c:numCache>
                <c:formatCode>General</c:formatCode>
                <c:ptCount val="8"/>
                <c:pt idx="0">
                  <c:v>-12.1367707227</c:v>
                </c:pt>
                <c:pt idx="1">
                  <c:v>17.216245459900001</c:v>
                </c:pt>
                <c:pt idx="2">
                  <c:v>49.3655345361</c:v>
                </c:pt>
                <c:pt idx="3">
                  <c:v>42.943897835900003</c:v>
                </c:pt>
                <c:pt idx="4">
                  <c:v>41.787547751200002</c:v>
                </c:pt>
                <c:pt idx="5">
                  <c:v>49.3074198825</c:v>
                </c:pt>
                <c:pt idx="6">
                  <c:v>22.639181819299999</c:v>
                </c:pt>
                <c:pt idx="7">
                  <c:v>334.43132679109999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Sheet3!$J$945:$J$953</c:f>
              <c:numCache>
                <c:formatCode>General</c:formatCode>
                <c:ptCount val="9"/>
                <c:pt idx="0">
                  <c:v>82.376581306999995</c:v>
                </c:pt>
                <c:pt idx="1">
                  <c:v>24.4368722028</c:v>
                </c:pt>
                <c:pt idx="2">
                  <c:v>76.072359453800004</c:v>
                </c:pt>
                <c:pt idx="3">
                  <c:v>10.687540718599999</c:v>
                </c:pt>
                <c:pt idx="4">
                  <c:v>66.820568412300005</c:v>
                </c:pt>
                <c:pt idx="5">
                  <c:v>50.817984797199998</c:v>
                </c:pt>
                <c:pt idx="6">
                  <c:v>-6.6160309134000004</c:v>
                </c:pt>
                <c:pt idx="7">
                  <c:v>99.520009031800001</c:v>
                </c:pt>
                <c:pt idx="8">
                  <c:v>68.305071693499997</c:v>
                </c:pt>
              </c:numCache>
            </c:numRef>
          </c:xVal>
          <c:yVal>
            <c:numRef>
              <c:f>Sheet3!$K$945:$K$953</c:f>
              <c:numCache>
                <c:formatCode>General</c:formatCode>
                <c:ptCount val="9"/>
                <c:pt idx="0">
                  <c:v>21.734732005000001</c:v>
                </c:pt>
                <c:pt idx="1">
                  <c:v>0.97275309809999999</c:v>
                </c:pt>
                <c:pt idx="2">
                  <c:v>29.9844922027</c:v>
                </c:pt>
                <c:pt idx="3">
                  <c:v>18.8647123824</c:v>
                </c:pt>
                <c:pt idx="4">
                  <c:v>47.101852437300003</c:v>
                </c:pt>
                <c:pt idx="5">
                  <c:v>54.9621072881</c:v>
                </c:pt>
                <c:pt idx="6">
                  <c:v>62.738083650299998</c:v>
                </c:pt>
                <c:pt idx="7">
                  <c:v>408.37322943340001</c:v>
                </c:pt>
                <c:pt idx="8">
                  <c:v>60.834563654999997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Sheet3!$J$954:$J$962</c:f>
              <c:numCache>
                <c:formatCode>General</c:formatCode>
                <c:ptCount val="9"/>
                <c:pt idx="0">
                  <c:v>92.4359635645</c:v>
                </c:pt>
                <c:pt idx="1">
                  <c:v>26.8845297019</c:v>
                </c:pt>
                <c:pt idx="2">
                  <c:v>44.831537941699999</c:v>
                </c:pt>
                <c:pt idx="3">
                  <c:v>80.463484030700002</c:v>
                </c:pt>
                <c:pt idx="4">
                  <c:v>18.822141978499999</c:v>
                </c:pt>
                <c:pt idx="5">
                  <c:v>109.6970977567</c:v>
                </c:pt>
                <c:pt idx="6">
                  <c:v>111.10888331619999</c:v>
                </c:pt>
                <c:pt idx="7">
                  <c:v>87.603561233700006</c:v>
                </c:pt>
                <c:pt idx="8">
                  <c:v>-64.857492156199996</c:v>
                </c:pt>
              </c:numCache>
            </c:numRef>
          </c:xVal>
          <c:yVal>
            <c:numRef>
              <c:f>Sheet3!$K$954:$K$962</c:f>
              <c:numCache>
                <c:formatCode>General</c:formatCode>
                <c:ptCount val="9"/>
                <c:pt idx="0">
                  <c:v>42.079782945200002</c:v>
                </c:pt>
                <c:pt idx="1">
                  <c:v>-21.6402491379</c:v>
                </c:pt>
                <c:pt idx="2">
                  <c:v>18.573507622400001</c:v>
                </c:pt>
                <c:pt idx="3">
                  <c:v>38.394441626700001</c:v>
                </c:pt>
                <c:pt idx="4">
                  <c:v>48.977361839799997</c:v>
                </c:pt>
                <c:pt idx="5">
                  <c:v>23.378270066300001</c:v>
                </c:pt>
                <c:pt idx="6">
                  <c:v>75.210433991299993</c:v>
                </c:pt>
                <c:pt idx="7">
                  <c:v>23.6009860737</c:v>
                </c:pt>
                <c:pt idx="8">
                  <c:v>602.44779865960004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25120"/>
        <c:axId val="229143680"/>
      </c:scatterChart>
      <c:valAx>
        <c:axId val="229125120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143680"/>
        <c:crosses val="autoZero"/>
        <c:crossBetween val="midCat"/>
      </c:valAx>
      <c:valAx>
        <c:axId val="229143680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12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Sheet3!$J$963:$J$969</c:f>
              <c:numCache>
                <c:formatCode>General</c:formatCode>
                <c:ptCount val="7"/>
                <c:pt idx="0">
                  <c:v>-27.9756161181</c:v>
                </c:pt>
                <c:pt idx="1">
                  <c:v>4.1878967593</c:v>
                </c:pt>
                <c:pt idx="2">
                  <c:v>58.014490838699999</c:v>
                </c:pt>
                <c:pt idx="3">
                  <c:v>21.816918577199999</c:v>
                </c:pt>
                <c:pt idx="4">
                  <c:v>-42.0363529348</c:v>
                </c:pt>
                <c:pt idx="5">
                  <c:v>-70.154592472700003</c:v>
                </c:pt>
                <c:pt idx="6">
                  <c:v>36.753746801699997</c:v>
                </c:pt>
              </c:numCache>
            </c:numRef>
          </c:xVal>
          <c:yVal>
            <c:numRef>
              <c:f>Sheet3!$K$963:$K$969</c:f>
              <c:numCache>
                <c:formatCode>General</c:formatCode>
                <c:ptCount val="7"/>
                <c:pt idx="0">
                  <c:v>56.852395068</c:v>
                </c:pt>
                <c:pt idx="1">
                  <c:v>26.1688486766</c:v>
                </c:pt>
                <c:pt idx="2">
                  <c:v>90.664679644200007</c:v>
                </c:pt>
                <c:pt idx="3">
                  <c:v>55.931906726299999</c:v>
                </c:pt>
                <c:pt idx="4">
                  <c:v>64.908584848700002</c:v>
                </c:pt>
                <c:pt idx="5">
                  <c:v>68.254130422800003</c:v>
                </c:pt>
                <c:pt idx="6">
                  <c:v>82.210109498899996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Sheet3!$J$970:$J$978</c:f>
              <c:numCache>
                <c:formatCode>General</c:formatCode>
                <c:ptCount val="9"/>
                <c:pt idx="0">
                  <c:v>-21.850661280899999</c:v>
                </c:pt>
                <c:pt idx="1">
                  <c:v>-46.211492702900003</c:v>
                </c:pt>
                <c:pt idx="2">
                  <c:v>9.5589443671000005</c:v>
                </c:pt>
                <c:pt idx="3">
                  <c:v>74.485079421600005</c:v>
                </c:pt>
                <c:pt idx="4">
                  <c:v>26.143577176600001</c:v>
                </c:pt>
                <c:pt idx="5">
                  <c:v>21.993565543599999</c:v>
                </c:pt>
                <c:pt idx="6">
                  <c:v>89.490690587700001</c:v>
                </c:pt>
                <c:pt idx="7">
                  <c:v>-58.053741857299997</c:v>
                </c:pt>
                <c:pt idx="8">
                  <c:v>63.797005201899999</c:v>
                </c:pt>
              </c:numCache>
            </c:numRef>
          </c:xVal>
          <c:yVal>
            <c:numRef>
              <c:f>Sheet3!$K$970:$K$978</c:f>
              <c:numCache>
                <c:formatCode>General</c:formatCode>
                <c:ptCount val="9"/>
                <c:pt idx="0">
                  <c:v>16.344068192999998</c:v>
                </c:pt>
                <c:pt idx="1">
                  <c:v>14.220696093800001</c:v>
                </c:pt>
                <c:pt idx="2">
                  <c:v>44.251845039999999</c:v>
                </c:pt>
                <c:pt idx="3">
                  <c:v>74.554272865100003</c:v>
                </c:pt>
                <c:pt idx="4">
                  <c:v>73.123010561000001</c:v>
                </c:pt>
                <c:pt idx="5">
                  <c:v>82.081950312800004</c:v>
                </c:pt>
                <c:pt idx="6">
                  <c:v>74.231056150499995</c:v>
                </c:pt>
                <c:pt idx="7">
                  <c:v>36.129376342699999</c:v>
                </c:pt>
                <c:pt idx="8">
                  <c:v>58.090562933900003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Sheet3!$J$979:$J$989</c:f>
              <c:numCache>
                <c:formatCode>General</c:formatCode>
                <c:ptCount val="11"/>
                <c:pt idx="0">
                  <c:v>8.0177065196000008</c:v>
                </c:pt>
                <c:pt idx="1">
                  <c:v>27.0508613296</c:v>
                </c:pt>
                <c:pt idx="2">
                  <c:v>6.6968960540999998</c:v>
                </c:pt>
                <c:pt idx="3">
                  <c:v>49.739043958099998</c:v>
                </c:pt>
                <c:pt idx="4">
                  <c:v>38.347764138400002</c:v>
                </c:pt>
                <c:pt idx="5">
                  <c:v>17.031367432700002</c:v>
                </c:pt>
                <c:pt idx="6">
                  <c:v>-31.034255481100001</c:v>
                </c:pt>
                <c:pt idx="7">
                  <c:v>-3.440892727</c:v>
                </c:pt>
                <c:pt idx="8">
                  <c:v>45.3702100892</c:v>
                </c:pt>
                <c:pt idx="9">
                  <c:v>227.89870259</c:v>
                </c:pt>
                <c:pt idx="10">
                  <c:v>23.203799065599998</c:v>
                </c:pt>
              </c:numCache>
            </c:numRef>
          </c:xVal>
          <c:yVal>
            <c:numRef>
              <c:f>Sheet3!$K$979:$K$989</c:f>
              <c:numCache>
                <c:formatCode>General</c:formatCode>
                <c:ptCount val="11"/>
                <c:pt idx="0">
                  <c:v>20.7432128363</c:v>
                </c:pt>
                <c:pt idx="1">
                  <c:v>53.632925778100002</c:v>
                </c:pt>
                <c:pt idx="2">
                  <c:v>75.052600984199998</c:v>
                </c:pt>
                <c:pt idx="3">
                  <c:v>53.930065323699999</c:v>
                </c:pt>
                <c:pt idx="4">
                  <c:v>58.464913660900002</c:v>
                </c:pt>
                <c:pt idx="5">
                  <c:v>-132.15597477169999</c:v>
                </c:pt>
                <c:pt idx="6">
                  <c:v>5.2329944261000003</c:v>
                </c:pt>
                <c:pt idx="7">
                  <c:v>64.699977384199997</c:v>
                </c:pt>
                <c:pt idx="8">
                  <c:v>0.82043472439999998</c:v>
                </c:pt>
                <c:pt idx="9">
                  <c:v>134.50931716580001</c:v>
                </c:pt>
                <c:pt idx="10">
                  <c:v>79.960826817300003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Sheet3!$J$990:$J$1000</c:f>
              <c:numCache>
                <c:formatCode>General</c:formatCode>
                <c:ptCount val="11"/>
                <c:pt idx="0">
                  <c:v>-20.125474898499998</c:v>
                </c:pt>
                <c:pt idx="1">
                  <c:v>50.685785187900002</c:v>
                </c:pt>
                <c:pt idx="2">
                  <c:v>20.0086459302</c:v>
                </c:pt>
                <c:pt idx="3">
                  <c:v>1.937844763</c:v>
                </c:pt>
                <c:pt idx="4">
                  <c:v>25.944800883900001</c:v>
                </c:pt>
                <c:pt idx="5">
                  <c:v>12.1605338918</c:v>
                </c:pt>
                <c:pt idx="6">
                  <c:v>127.51682484059999</c:v>
                </c:pt>
                <c:pt idx="7">
                  <c:v>-25.053847547499998</c:v>
                </c:pt>
                <c:pt idx="8">
                  <c:v>-23.376936163300002</c:v>
                </c:pt>
                <c:pt idx="9">
                  <c:v>30.947998369499999</c:v>
                </c:pt>
                <c:pt idx="10">
                  <c:v>80.929069271299994</c:v>
                </c:pt>
              </c:numCache>
            </c:numRef>
          </c:xVal>
          <c:yVal>
            <c:numRef>
              <c:f>Sheet3!$K$990:$K$1000</c:f>
              <c:numCache>
                <c:formatCode>General</c:formatCode>
                <c:ptCount val="11"/>
                <c:pt idx="0">
                  <c:v>32.503216612099997</c:v>
                </c:pt>
                <c:pt idx="1">
                  <c:v>65.898423469700006</c:v>
                </c:pt>
                <c:pt idx="2">
                  <c:v>49.749030431500003</c:v>
                </c:pt>
                <c:pt idx="3">
                  <c:v>38.040587472200002</c:v>
                </c:pt>
                <c:pt idx="4">
                  <c:v>64.859762721899997</c:v>
                </c:pt>
                <c:pt idx="5">
                  <c:v>46.531112024599999</c:v>
                </c:pt>
                <c:pt idx="6">
                  <c:v>45.317351234</c:v>
                </c:pt>
                <c:pt idx="7">
                  <c:v>38.993483036900003</c:v>
                </c:pt>
                <c:pt idx="8">
                  <c:v>23.466554548200001</c:v>
                </c:pt>
                <c:pt idx="9">
                  <c:v>90.264597102099998</c:v>
                </c:pt>
                <c:pt idx="10">
                  <c:v>52.965458873599999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Sheet3!$J$1001:$J$1008</c:f>
              <c:numCache>
                <c:formatCode>General</c:formatCode>
                <c:ptCount val="8"/>
                <c:pt idx="0">
                  <c:v>2.9064474893000001</c:v>
                </c:pt>
                <c:pt idx="1">
                  <c:v>-148.31728421450001</c:v>
                </c:pt>
                <c:pt idx="2">
                  <c:v>-9.4464084467999996</c:v>
                </c:pt>
                <c:pt idx="3">
                  <c:v>39.206085201199997</c:v>
                </c:pt>
                <c:pt idx="4">
                  <c:v>-25.562729932500002</c:v>
                </c:pt>
                <c:pt idx="5">
                  <c:v>47.994422163300001</c:v>
                </c:pt>
                <c:pt idx="6">
                  <c:v>160.33267192770001</c:v>
                </c:pt>
                <c:pt idx="7">
                  <c:v>-47.060725222199999</c:v>
                </c:pt>
              </c:numCache>
            </c:numRef>
          </c:xVal>
          <c:yVal>
            <c:numRef>
              <c:f>Sheet3!$K$1001:$K$1008</c:f>
              <c:numCache>
                <c:formatCode>General</c:formatCode>
                <c:ptCount val="8"/>
                <c:pt idx="0">
                  <c:v>48.5315724409</c:v>
                </c:pt>
                <c:pt idx="1">
                  <c:v>18.445165774399999</c:v>
                </c:pt>
                <c:pt idx="2">
                  <c:v>59.109235909600002</c:v>
                </c:pt>
                <c:pt idx="3">
                  <c:v>64.163427074599994</c:v>
                </c:pt>
                <c:pt idx="4">
                  <c:v>-7.7759631054999998</c:v>
                </c:pt>
                <c:pt idx="5">
                  <c:v>56.026794869900002</c:v>
                </c:pt>
                <c:pt idx="6">
                  <c:v>21.5581806818</c:v>
                </c:pt>
                <c:pt idx="7">
                  <c:v>39.3771587827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Sheet3!$J$1009:$J$1017</c:f>
              <c:numCache>
                <c:formatCode>General</c:formatCode>
                <c:ptCount val="9"/>
                <c:pt idx="0">
                  <c:v>1.6258932494</c:v>
                </c:pt>
                <c:pt idx="1">
                  <c:v>16.8481812536</c:v>
                </c:pt>
                <c:pt idx="2">
                  <c:v>101.9730095944</c:v>
                </c:pt>
                <c:pt idx="3">
                  <c:v>34.753858061000003</c:v>
                </c:pt>
                <c:pt idx="4">
                  <c:v>6.2725887366000004</c:v>
                </c:pt>
                <c:pt idx="5">
                  <c:v>23.3083184129</c:v>
                </c:pt>
                <c:pt idx="6">
                  <c:v>-1.2384393363999999</c:v>
                </c:pt>
                <c:pt idx="7">
                  <c:v>4.8930259457999998</c:v>
                </c:pt>
                <c:pt idx="8">
                  <c:v>48.476030285599997</c:v>
                </c:pt>
              </c:numCache>
            </c:numRef>
          </c:xVal>
          <c:yVal>
            <c:numRef>
              <c:f>Sheet3!$K$1009:$K$1017</c:f>
              <c:numCache>
                <c:formatCode>General</c:formatCode>
                <c:ptCount val="9"/>
                <c:pt idx="0">
                  <c:v>63.593515093599997</c:v>
                </c:pt>
                <c:pt idx="1">
                  <c:v>48.571964935099999</c:v>
                </c:pt>
                <c:pt idx="2">
                  <c:v>101.44008828219999</c:v>
                </c:pt>
                <c:pt idx="3">
                  <c:v>57.619680666599997</c:v>
                </c:pt>
                <c:pt idx="4">
                  <c:v>69.003955205300002</c:v>
                </c:pt>
                <c:pt idx="5">
                  <c:v>73.068076082800005</c:v>
                </c:pt>
                <c:pt idx="6">
                  <c:v>42.281064503899998</c:v>
                </c:pt>
                <c:pt idx="7">
                  <c:v>20.114132674499999</c:v>
                </c:pt>
                <c:pt idx="8">
                  <c:v>83.104277261299998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Sheet3!$J$1018:$J$1026</c:f>
              <c:numCache>
                <c:formatCode>General</c:formatCode>
                <c:ptCount val="9"/>
                <c:pt idx="0">
                  <c:v>36.164443076200001</c:v>
                </c:pt>
                <c:pt idx="1">
                  <c:v>14.587526580800001</c:v>
                </c:pt>
                <c:pt idx="2">
                  <c:v>-11.036588011799999</c:v>
                </c:pt>
                <c:pt idx="3">
                  <c:v>-4.1822362312000001</c:v>
                </c:pt>
                <c:pt idx="4">
                  <c:v>0.56397499740000001</c:v>
                </c:pt>
                <c:pt idx="5">
                  <c:v>94.387056650600002</c:v>
                </c:pt>
                <c:pt idx="6">
                  <c:v>148.62485778929999</c:v>
                </c:pt>
                <c:pt idx="7">
                  <c:v>25.755018227499999</c:v>
                </c:pt>
                <c:pt idx="8">
                  <c:v>-12.238354122100001</c:v>
                </c:pt>
              </c:numCache>
            </c:numRef>
          </c:xVal>
          <c:yVal>
            <c:numRef>
              <c:f>Sheet3!$K$1018:$K$1026</c:f>
              <c:numCache>
                <c:formatCode>General</c:formatCode>
                <c:ptCount val="9"/>
                <c:pt idx="0">
                  <c:v>56.171683954099997</c:v>
                </c:pt>
                <c:pt idx="1">
                  <c:v>16.286031348800002</c:v>
                </c:pt>
                <c:pt idx="2">
                  <c:v>45.073385048799999</c:v>
                </c:pt>
                <c:pt idx="3">
                  <c:v>56.231958442699998</c:v>
                </c:pt>
                <c:pt idx="4">
                  <c:v>41.497436123599996</c:v>
                </c:pt>
                <c:pt idx="5">
                  <c:v>25.280543395900001</c:v>
                </c:pt>
                <c:pt idx="6">
                  <c:v>28.7640623564</c:v>
                </c:pt>
                <c:pt idx="7">
                  <c:v>118.1761471601</c:v>
                </c:pt>
                <c:pt idx="8">
                  <c:v>109.0471093681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71968"/>
        <c:axId val="229173888"/>
      </c:scatterChart>
      <c:valAx>
        <c:axId val="229171968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173888"/>
        <c:crosses val="autoZero"/>
        <c:crossBetween val="midCat"/>
      </c:valAx>
      <c:valAx>
        <c:axId val="229173888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171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Sheet3!$J$1027:$J$1033</c:f>
              <c:numCache>
                <c:formatCode>General</c:formatCode>
                <c:ptCount val="7"/>
                <c:pt idx="0">
                  <c:v>23.348549360700002</c:v>
                </c:pt>
                <c:pt idx="1">
                  <c:v>33.955875890900003</c:v>
                </c:pt>
                <c:pt idx="2">
                  <c:v>96.4338480925</c:v>
                </c:pt>
                <c:pt idx="3">
                  <c:v>-12.311673727300001</c:v>
                </c:pt>
                <c:pt idx="4">
                  <c:v>58.671158426600002</c:v>
                </c:pt>
                <c:pt idx="5">
                  <c:v>41.109530178299998</c:v>
                </c:pt>
                <c:pt idx="6">
                  <c:v>62.926374295199999</c:v>
                </c:pt>
              </c:numCache>
            </c:numRef>
          </c:xVal>
          <c:yVal>
            <c:numRef>
              <c:f>Sheet3!$K$1027:$K$1033</c:f>
              <c:numCache>
                <c:formatCode>General</c:formatCode>
                <c:ptCount val="7"/>
                <c:pt idx="0">
                  <c:v>49.246116875299997</c:v>
                </c:pt>
                <c:pt idx="1">
                  <c:v>30.023433770699999</c:v>
                </c:pt>
                <c:pt idx="2">
                  <c:v>103.5474695114</c:v>
                </c:pt>
                <c:pt idx="3">
                  <c:v>4.4966124088999999</c:v>
                </c:pt>
                <c:pt idx="4">
                  <c:v>25.583294112299999</c:v>
                </c:pt>
                <c:pt idx="5">
                  <c:v>30.0560496879</c:v>
                </c:pt>
                <c:pt idx="6">
                  <c:v>46.655707041900001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Sheet3!$J$1034:$J$1042</c:f>
              <c:numCache>
                <c:formatCode>General</c:formatCode>
                <c:ptCount val="9"/>
                <c:pt idx="0">
                  <c:v>41.914456469000001</c:v>
                </c:pt>
                <c:pt idx="1">
                  <c:v>65.401470276400005</c:v>
                </c:pt>
                <c:pt idx="2">
                  <c:v>44.480224013099999</c:v>
                </c:pt>
                <c:pt idx="3">
                  <c:v>14.272992146</c:v>
                </c:pt>
                <c:pt idx="4">
                  <c:v>56.709032895199996</c:v>
                </c:pt>
                <c:pt idx="5">
                  <c:v>49.262271269599999</c:v>
                </c:pt>
                <c:pt idx="6">
                  <c:v>79.8764408527</c:v>
                </c:pt>
                <c:pt idx="7">
                  <c:v>28.497851251099998</c:v>
                </c:pt>
                <c:pt idx="8">
                  <c:v>73.845577241800001</c:v>
                </c:pt>
              </c:numCache>
            </c:numRef>
          </c:xVal>
          <c:yVal>
            <c:numRef>
              <c:f>Sheet3!$K$1034:$K$1042</c:f>
              <c:numCache>
                <c:formatCode>General</c:formatCode>
                <c:ptCount val="9"/>
                <c:pt idx="0">
                  <c:v>7.2813219017000002</c:v>
                </c:pt>
                <c:pt idx="1">
                  <c:v>27.445255836499999</c:v>
                </c:pt>
                <c:pt idx="2">
                  <c:v>1.8656024654000001</c:v>
                </c:pt>
                <c:pt idx="3">
                  <c:v>4.2253799935999998</c:v>
                </c:pt>
                <c:pt idx="4">
                  <c:v>27.679595237600001</c:v>
                </c:pt>
                <c:pt idx="5">
                  <c:v>29.893953421199999</c:v>
                </c:pt>
                <c:pt idx="6">
                  <c:v>35.068760201499998</c:v>
                </c:pt>
                <c:pt idx="7">
                  <c:v>40.165779422500002</c:v>
                </c:pt>
                <c:pt idx="8">
                  <c:v>23.407264699799999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Sheet3!$J$1043:$J$1053</c:f>
              <c:numCache>
                <c:formatCode>General</c:formatCode>
                <c:ptCount val="11"/>
                <c:pt idx="0">
                  <c:v>46.908405484699998</c:v>
                </c:pt>
                <c:pt idx="1">
                  <c:v>57.355293813700001</c:v>
                </c:pt>
                <c:pt idx="2">
                  <c:v>90.228954127500003</c:v>
                </c:pt>
                <c:pt idx="3">
                  <c:v>14.675391637300001</c:v>
                </c:pt>
                <c:pt idx="4">
                  <c:v>22.329085427999999</c:v>
                </c:pt>
                <c:pt idx="5">
                  <c:v>15.224509174</c:v>
                </c:pt>
                <c:pt idx="6">
                  <c:v>77.731916591100003</c:v>
                </c:pt>
                <c:pt idx="7">
                  <c:v>64.863178199000004</c:v>
                </c:pt>
                <c:pt idx="8">
                  <c:v>32.528754913699998</c:v>
                </c:pt>
                <c:pt idx="9">
                  <c:v>63.1031349183</c:v>
                </c:pt>
                <c:pt idx="10">
                  <c:v>45.664983156200002</c:v>
                </c:pt>
              </c:numCache>
            </c:numRef>
          </c:xVal>
          <c:yVal>
            <c:numRef>
              <c:f>Sheet3!$K$1043:$K$1053</c:f>
              <c:numCache>
                <c:formatCode>General</c:formatCode>
                <c:ptCount val="11"/>
                <c:pt idx="0">
                  <c:v>33.7730479186</c:v>
                </c:pt>
                <c:pt idx="1">
                  <c:v>15.2977512544</c:v>
                </c:pt>
                <c:pt idx="2">
                  <c:v>16.758535013900001</c:v>
                </c:pt>
                <c:pt idx="3">
                  <c:v>3.6971106234</c:v>
                </c:pt>
                <c:pt idx="4">
                  <c:v>20.927041517700001</c:v>
                </c:pt>
                <c:pt idx="5">
                  <c:v>26.987792388199999</c:v>
                </c:pt>
                <c:pt idx="6">
                  <c:v>21.1170612602</c:v>
                </c:pt>
                <c:pt idx="7">
                  <c:v>1.8997356188000001</c:v>
                </c:pt>
                <c:pt idx="8">
                  <c:v>28.419164634000001</c:v>
                </c:pt>
                <c:pt idx="9">
                  <c:v>62.159855330900001</c:v>
                </c:pt>
                <c:pt idx="10">
                  <c:v>41.131825366900003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Sheet3!$J$1054:$J$1064</c:f>
              <c:numCache>
                <c:formatCode>General</c:formatCode>
                <c:ptCount val="11"/>
                <c:pt idx="0">
                  <c:v>37.692227702700002</c:v>
                </c:pt>
                <c:pt idx="1">
                  <c:v>65.994663885500003</c:v>
                </c:pt>
                <c:pt idx="2">
                  <c:v>85.148775102900004</c:v>
                </c:pt>
                <c:pt idx="3">
                  <c:v>33.802848100600002</c:v>
                </c:pt>
                <c:pt idx="4">
                  <c:v>39.399599838999997</c:v>
                </c:pt>
                <c:pt idx="5">
                  <c:v>62.588091227600003</c:v>
                </c:pt>
                <c:pt idx="6">
                  <c:v>67.457119878699999</c:v>
                </c:pt>
                <c:pt idx="7">
                  <c:v>43.484158945099999</c:v>
                </c:pt>
                <c:pt idx="8">
                  <c:v>25.1983955786</c:v>
                </c:pt>
                <c:pt idx="9">
                  <c:v>61.823659541600001</c:v>
                </c:pt>
                <c:pt idx="10">
                  <c:v>54.745172605800001</c:v>
                </c:pt>
              </c:numCache>
            </c:numRef>
          </c:xVal>
          <c:yVal>
            <c:numRef>
              <c:f>Sheet3!$K$1054:$K$1064</c:f>
              <c:numCache>
                <c:formatCode>General</c:formatCode>
                <c:ptCount val="11"/>
                <c:pt idx="0">
                  <c:v>30.5331448403</c:v>
                </c:pt>
                <c:pt idx="1">
                  <c:v>31.327993179</c:v>
                </c:pt>
                <c:pt idx="2">
                  <c:v>5.5914306310999997</c:v>
                </c:pt>
                <c:pt idx="3">
                  <c:v>39.267168229100001</c:v>
                </c:pt>
                <c:pt idx="4">
                  <c:v>104.9850506369</c:v>
                </c:pt>
                <c:pt idx="5">
                  <c:v>20.395199379400001</c:v>
                </c:pt>
                <c:pt idx="6">
                  <c:v>-0.56707976739999999</c:v>
                </c:pt>
                <c:pt idx="7">
                  <c:v>0.93813449149999995</c:v>
                </c:pt>
                <c:pt idx="8">
                  <c:v>40.994779773899999</c:v>
                </c:pt>
                <c:pt idx="9">
                  <c:v>53.738753809199999</c:v>
                </c:pt>
                <c:pt idx="10">
                  <c:v>26.0249966252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Sheet3!$J$1065:$J$1072</c:f>
              <c:numCache>
                <c:formatCode>General</c:formatCode>
                <c:ptCount val="8"/>
                <c:pt idx="0">
                  <c:v>78.221034046100002</c:v>
                </c:pt>
                <c:pt idx="1">
                  <c:v>55.284650362100002</c:v>
                </c:pt>
                <c:pt idx="2">
                  <c:v>40.107595103599998</c:v>
                </c:pt>
                <c:pt idx="3">
                  <c:v>73.893519819600002</c:v>
                </c:pt>
                <c:pt idx="4">
                  <c:v>69.965500438500001</c:v>
                </c:pt>
                <c:pt idx="5">
                  <c:v>24.1661959688</c:v>
                </c:pt>
                <c:pt idx="6">
                  <c:v>92.000783406899998</c:v>
                </c:pt>
                <c:pt idx="7">
                  <c:v>43.798276783799999</c:v>
                </c:pt>
              </c:numCache>
            </c:numRef>
          </c:xVal>
          <c:yVal>
            <c:numRef>
              <c:f>Sheet3!$K$1065:$K$1072</c:f>
              <c:numCache>
                <c:formatCode>General</c:formatCode>
                <c:ptCount val="8"/>
                <c:pt idx="0">
                  <c:v>27.674365333200001</c:v>
                </c:pt>
                <c:pt idx="1">
                  <c:v>21.266505484300001</c:v>
                </c:pt>
                <c:pt idx="2">
                  <c:v>2.1266464213999998</c:v>
                </c:pt>
                <c:pt idx="3">
                  <c:v>53.621773244099998</c:v>
                </c:pt>
                <c:pt idx="4">
                  <c:v>-3.5761586451</c:v>
                </c:pt>
                <c:pt idx="5">
                  <c:v>28.6670549197</c:v>
                </c:pt>
                <c:pt idx="6">
                  <c:v>34.256181545399997</c:v>
                </c:pt>
                <c:pt idx="7">
                  <c:v>54.5676623385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Sheet3!$J$1073:$J$1081</c:f>
              <c:numCache>
                <c:formatCode>General</c:formatCode>
                <c:ptCount val="9"/>
                <c:pt idx="0">
                  <c:v>45.265658881999997</c:v>
                </c:pt>
                <c:pt idx="1">
                  <c:v>21.8217667959</c:v>
                </c:pt>
                <c:pt idx="2">
                  <c:v>34.823797922799997</c:v>
                </c:pt>
                <c:pt idx="3">
                  <c:v>50.907433779999998</c:v>
                </c:pt>
                <c:pt idx="4">
                  <c:v>48.460346799500002</c:v>
                </c:pt>
                <c:pt idx="5">
                  <c:v>12.134058188299999</c:v>
                </c:pt>
                <c:pt idx="6">
                  <c:v>26.970578056899999</c:v>
                </c:pt>
                <c:pt idx="7">
                  <c:v>38.298520036299998</c:v>
                </c:pt>
                <c:pt idx="8">
                  <c:v>58.186321101799997</c:v>
                </c:pt>
              </c:numCache>
            </c:numRef>
          </c:xVal>
          <c:yVal>
            <c:numRef>
              <c:f>Sheet3!$K$1073:$K$1081</c:f>
              <c:numCache>
                <c:formatCode>General</c:formatCode>
                <c:ptCount val="9"/>
                <c:pt idx="0">
                  <c:v>-1.3086089693</c:v>
                </c:pt>
                <c:pt idx="1">
                  <c:v>-22.148966484399999</c:v>
                </c:pt>
                <c:pt idx="2">
                  <c:v>24.696581177599999</c:v>
                </c:pt>
                <c:pt idx="3">
                  <c:v>1.4997170683000001</c:v>
                </c:pt>
                <c:pt idx="4">
                  <c:v>29.373884821000001</c:v>
                </c:pt>
                <c:pt idx="5">
                  <c:v>30.739059842300001</c:v>
                </c:pt>
                <c:pt idx="6">
                  <c:v>-0.71901257740000002</c:v>
                </c:pt>
                <c:pt idx="7">
                  <c:v>12.5315808867</c:v>
                </c:pt>
                <c:pt idx="8">
                  <c:v>36.384739383599999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Sheet3!$J$1082:$J$1090</c:f>
              <c:numCache>
                <c:formatCode>General</c:formatCode>
                <c:ptCount val="9"/>
                <c:pt idx="0">
                  <c:v>44.837444750300001</c:v>
                </c:pt>
                <c:pt idx="1">
                  <c:v>57.439143426699999</c:v>
                </c:pt>
                <c:pt idx="2">
                  <c:v>56.3826016704</c:v>
                </c:pt>
                <c:pt idx="3">
                  <c:v>65.497481084200004</c:v>
                </c:pt>
                <c:pt idx="4">
                  <c:v>-5.7996955856000003</c:v>
                </c:pt>
                <c:pt idx="5">
                  <c:v>64.330748701999994</c:v>
                </c:pt>
                <c:pt idx="6">
                  <c:v>101.48630534039999</c:v>
                </c:pt>
                <c:pt idx="7">
                  <c:v>21.405594994099999</c:v>
                </c:pt>
                <c:pt idx="8">
                  <c:v>46.869971511800003</c:v>
                </c:pt>
              </c:numCache>
            </c:numRef>
          </c:xVal>
          <c:yVal>
            <c:numRef>
              <c:f>Sheet3!$K$1082:$K$1090</c:f>
              <c:numCache>
                <c:formatCode>General</c:formatCode>
                <c:ptCount val="9"/>
                <c:pt idx="0">
                  <c:v>30.025465356000002</c:v>
                </c:pt>
                <c:pt idx="1">
                  <c:v>33.108503321299999</c:v>
                </c:pt>
                <c:pt idx="2">
                  <c:v>26.592847921299999</c:v>
                </c:pt>
                <c:pt idx="3">
                  <c:v>24.418849363300001</c:v>
                </c:pt>
                <c:pt idx="4">
                  <c:v>1.2353993441</c:v>
                </c:pt>
                <c:pt idx="5">
                  <c:v>-17.837398929999999</c:v>
                </c:pt>
                <c:pt idx="6">
                  <c:v>37.238879495200003</c:v>
                </c:pt>
                <c:pt idx="7">
                  <c:v>17.187182564499999</c:v>
                </c:pt>
                <c:pt idx="8">
                  <c:v>62.8561814129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30848"/>
        <c:axId val="229241216"/>
      </c:scatterChart>
      <c:valAx>
        <c:axId val="229230848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241216"/>
        <c:crosses val="autoZero"/>
        <c:crossBetween val="midCat"/>
      </c:valAx>
      <c:valAx>
        <c:axId val="229241216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230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Sheet3!$J$1091:$J$1097</c:f>
              <c:numCache>
                <c:formatCode>General</c:formatCode>
                <c:ptCount val="7"/>
                <c:pt idx="0">
                  <c:v>-0.63974538089999999</c:v>
                </c:pt>
                <c:pt idx="1">
                  <c:v>64.422485123900003</c:v>
                </c:pt>
                <c:pt idx="2">
                  <c:v>78.421610372900005</c:v>
                </c:pt>
                <c:pt idx="3">
                  <c:v>26.040262273300002</c:v>
                </c:pt>
                <c:pt idx="4">
                  <c:v>50.512412591900002</c:v>
                </c:pt>
                <c:pt idx="5">
                  <c:v>-1.2333558442000001</c:v>
                </c:pt>
                <c:pt idx="6">
                  <c:v>19.674327504499999</c:v>
                </c:pt>
              </c:numCache>
            </c:numRef>
          </c:xVal>
          <c:yVal>
            <c:numRef>
              <c:f>Sheet3!$K$1091:$K$1097</c:f>
              <c:numCache>
                <c:formatCode>General</c:formatCode>
                <c:ptCount val="7"/>
                <c:pt idx="0">
                  <c:v>89.508824114600003</c:v>
                </c:pt>
                <c:pt idx="1">
                  <c:v>79.916877924600001</c:v>
                </c:pt>
                <c:pt idx="2">
                  <c:v>68.001940949300007</c:v>
                </c:pt>
                <c:pt idx="3">
                  <c:v>50.419986977500002</c:v>
                </c:pt>
                <c:pt idx="4">
                  <c:v>77.679329952800003</c:v>
                </c:pt>
                <c:pt idx="5">
                  <c:v>112.3389642926</c:v>
                </c:pt>
                <c:pt idx="6">
                  <c:v>86.104318427500004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Sheet3!$J$1098:$J$1106</c:f>
              <c:numCache>
                <c:formatCode>General</c:formatCode>
                <c:ptCount val="9"/>
                <c:pt idx="0">
                  <c:v>69.878928924500002</c:v>
                </c:pt>
                <c:pt idx="1">
                  <c:v>2.6559527276999999</c:v>
                </c:pt>
                <c:pt idx="2">
                  <c:v>14.436153642500001</c:v>
                </c:pt>
                <c:pt idx="3">
                  <c:v>6.3871253040999996</c:v>
                </c:pt>
                <c:pt idx="4">
                  <c:v>47.304245616800003</c:v>
                </c:pt>
                <c:pt idx="5">
                  <c:v>72.5310201363</c:v>
                </c:pt>
                <c:pt idx="6">
                  <c:v>139.44549084990001</c:v>
                </c:pt>
                <c:pt idx="7">
                  <c:v>-22.7515897382</c:v>
                </c:pt>
                <c:pt idx="8">
                  <c:v>91.221780756599998</c:v>
                </c:pt>
              </c:numCache>
            </c:numRef>
          </c:xVal>
          <c:yVal>
            <c:numRef>
              <c:f>Sheet3!$K$1098:$K$1106</c:f>
              <c:numCache>
                <c:formatCode>General</c:formatCode>
                <c:ptCount val="9"/>
                <c:pt idx="0">
                  <c:v>90.920155506300006</c:v>
                </c:pt>
                <c:pt idx="1">
                  <c:v>-6.5437040831999997</c:v>
                </c:pt>
                <c:pt idx="2">
                  <c:v>23.8377805983</c:v>
                </c:pt>
                <c:pt idx="3">
                  <c:v>108.86774111299999</c:v>
                </c:pt>
                <c:pt idx="4">
                  <c:v>68.408342826199998</c:v>
                </c:pt>
                <c:pt idx="5">
                  <c:v>113.9576932841</c:v>
                </c:pt>
                <c:pt idx="6">
                  <c:v>143.8745967534</c:v>
                </c:pt>
                <c:pt idx="7">
                  <c:v>13.4491225668</c:v>
                </c:pt>
                <c:pt idx="8">
                  <c:v>52.627622810799998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Sheet3!$J$1107:$J$1117</c:f>
              <c:numCache>
                <c:formatCode>General</c:formatCode>
                <c:ptCount val="11"/>
                <c:pt idx="0">
                  <c:v>78.956616603699999</c:v>
                </c:pt>
                <c:pt idx="1">
                  <c:v>21.9381758052</c:v>
                </c:pt>
                <c:pt idx="2">
                  <c:v>55.522505183100002</c:v>
                </c:pt>
                <c:pt idx="3">
                  <c:v>35.529520444900001</c:v>
                </c:pt>
                <c:pt idx="4">
                  <c:v>61.967209447599998</c:v>
                </c:pt>
                <c:pt idx="5">
                  <c:v>50.009732142300003</c:v>
                </c:pt>
                <c:pt idx="6">
                  <c:v>28.6250099803</c:v>
                </c:pt>
                <c:pt idx="7">
                  <c:v>0.94407569619999998</c:v>
                </c:pt>
                <c:pt idx="8">
                  <c:v>12.118656626</c:v>
                </c:pt>
                <c:pt idx="9">
                  <c:v>63.490784411900002</c:v>
                </c:pt>
                <c:pt idx="10">
                  <c:v>6.9593211521000002</c:v>
                </c:pt>
              </c:numCache>
            </c:numRef>
          </c:xVal>
          <c:yVal>
            <c:numRef>
              <c:f>Sheet3!$K$1107:$K$1117</c:f>
              <c:numCache>
                <c:formatCode>General</c:formatCode>
                <c:ptCount val="11"/>
                <c:pt idx="0">
                  <c:v>80.970954324399997</c:v>
                </c:pt>
                <c:pt idx="1">
                  <c:v>13.0357567769</c:v>
                </c:pt>
                <c:pt idx="2">
                  <c:v>90.427808273699995</c:v>
                </c:pt>
                <c:pt idx="3">
                  <c:v>44.394077108099999</c:v>
                </c:pt>
                <c:pt idx="4">
                  <c:v>62.4691399668</c:v>
                </c:pt>
                <c:pt idx="5">
                  <c:v>40.358607408700003</c:v>
                </c:pt>
                <c:pt idx="6">
                  <c:v>-3.9454669184000002</c:v>
                </c:pt>
                <c:pt idx="7">
                  <c:v>72.555454066799996</c:v>
                </c:pt>
                <c:pt idx="8">
                  <c:v>17.116235025999998</c:v>
                </c:pt>
                <c:pt idx="9">
                  <c:v>111.4232382552</c:v>
                </c:pt>
                <c:pt idx="10">
                  <c:v>84.557222721599999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Sheet3!$J$1118:$J$1128</c:f>
              <c:numCache>
                <c:formatCode>General</c:formatCode>
                <c:ptCount val="11"/>
                <c:pt idx="0">
                  <c:v>18.0399770645</c:v>
                </c:pt>
                <c:pt idx="1">
                  <c:v>74.081775458600006</c:v>
                </c:pt>
                <c:pt idx="2">
                  <c:v>54.9947296442</c:v>
                </c:pt>
                <c:pt idx="3">
                  <c:v>50.025774140300001</c:v>
                </c:pt>
                <c:pt idx="4">
                  <c:v>52.258024312300002</c:v>
                </c:pt>
                <c:pt idx="5">
                  <c:v>-4.7276741968999998</c:v>
                </c:pt>
                <c:pt idx="6">
                  <c:v>142.3577285611</c:v>
                </c:pt>
                <c:pt idx="7">
                  <c:v>31.096201204300002</c:v>
                </c:pt>
                <c:pt idx="8">
                  <c:v>1.4535981124999999</c:v>
                </c:pt>
                <c:pt idx="9">
                  <c:v>42.277960436800001</c:v>
                </c:pt>
                <c:pt idx="10">
                  <c:v>77.799910867700007</c:v>
                </c:pt>
              </c:numCache>
            </c:numRef>
          </c:xVal>
          <c:yVal>
            <c:numRef>
              <c:f>Sheet3!$K$1118:$K$1128</c:f>
              <c:numCache>
                <c:formatCode>General</c:formatCode>
                <c:ptCount val="11"/>
                <c:pt idx="0">
                  <c:v>35.9631284003</c:v>
                </c:pt>
                <c:pt idx="1">
                  <c:v>51.745213299</c:v>
                </c:pt>
                <c:pt idx="2">
                  <c:v>101.08791839360001</c:v>
                </c:pt>
                <c:pt idx="3">
                  <c:v>103.65859579729999</c:v>
                </c:pt>
                <c:pt idx="4">
                  <c:v>60.921716956799997</c:v>
                </c:pt>
                <c:pt idx="5">
                  <c:v>42.5708180958</c:v>
                </c:pt>
                <c:pt idx="6">
                  <c:v>33.735261895500003</c:v>
                </c:pt>
                <c:pt idx="7">
                  <c:v>39.881974141199997</c:v>
                </c:pt>
                <c:pt idx="8">
                  <c:v>114.58561003280001</c:v>
                </c:pt>
                <c:pt idx="9">
                  <c:v>97.7761458019</c:v>
                </c:pt>
                <c:pt idx="10">
                  <c:v>56.314817107499998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Sheet3!$J$1129:$J$1136</c:f>
              <c:numCache>
                <c:formatCode>General</c:formatCode>
                <c:ptCount val="8"/>
                <c:pt idx="0">
                  <c:v>45.092278745400002</c:v>
                </c:pt>
                <c:pt idx="1">
                  <c:v>10.1154057017</c:v>
                </c:pt>
                <c:pt idx="2">
                  <c:v>46.908896354299998</c:v>
                </c:pt>
                <c:pt idx="3">
                  <c:v>32.858233481200003</c:v>
                </c:pt>
                <c:pt idx="4">
                  <c:v>5.0804410344999997</c:v>
                </c:pt>
                <c:pt idx="5">
                  <c:v>50.476867332700003</c:v>
                </c:pt>
                <c:pt idx="6">
                  <c:v>240.246393504</c:v>
                </c:pt>
                <c:pt idx="7">
                  <c:v>11.600035414300001</c:v>
                </c:pt>
              </c:numCache>
            </c:numRef>
          </c:xVal>
          <c:yVal>
            <c:numRef>
              <c:f>Sheet3!$K$1129:$K$1136</c:f>
              <c:numCache>
                <c:formatCode>General</c:formatCode>
                <c:ptCount val="8"/>
                <c:pt idx="0">
                  <c:v>18.2856555547</c:v>
                </c:pt>
                <c:pt idx="1">
                  <c:v>50.511016243599997</c:v>
                </c:pt>
                <c:pt idx="2">
                  <c:v>37.161922570599998</c:v>
                </c:pt>
                <c:pt idx="3">
                  <c:v>83.890659975800006</c:v>
                </c:pt>
                <c:pt idx="4">
                  <c:v>40.348801536700002</c:v>
                </c:pt>
                <c:pt idx="5">
                  <c:v>85.185776173299999</c:v>
                </c:pt>
                <c:pt idx="6">
                  <c:v>27.414915986600001</c:v>
                </c:pt>
                <c:pt idx="7">
                  <c:v>41.466465850699997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Sheet3!$J$1137:$J$1145</c:f>
              <c:numCache>
                <c:formatCode>General</c:formatCode>
                <c:ptCount val="9"/>
                <c:pt idx="0">
                  <c:v>50.8196803242</c:v>
                </c:pt>
                <c:pt idx="1">
                  <c:v>19.097525430600001</c:v>
                </c:pt>
                <c:pt idx="2">
                  <c:v>40.954663911300003</c:v>
                </c:pt>
                <c:pt idx="3">
                  <c:v>28.504338386499999</c:v>
                </c:pt>
                <c:pt idx="4">
                  <c:v>30.629798777600001</c:v>
                </c:pt>
                <c:pt idx="5">
                  <c:v>-7.1205088956000004</c:v>
                </c:pt>
                <c:pt idx="6">
                  <c:v>8.5272071284000006</c:v>
                </c:pt>
                <c:pt idx="7">
                  <c:v>32.583408926700002</c:v>
                </c:pt>
                <c:pt idx="8">
                  <c:v>71.454434113000005</c:v>
                </c:pt>
              </c:numCache>
            </c:numRef>
          </c:xVal>
          <c:yVal>
            <c:numRef>
              <c:f>Sheet3!$K$1137:$K$1145</c:f>
              <c:numCache>
                <c:formatCode>General</c:formatCode>
                <c:ptCount val="9"/>
                <c:pt idx="0">
                  <c:v>21.6239815285</c:v>
                </c:pt>
                <c:pt idx="1">
                  <c:v>-13.101698623100001</c:v>
                </c:pt>
                <c:pt idx="2">
                  <c:v>28.982323551499999</c:v>
                </c:pt>
                <c:pt idx="3">
                  <c:v>27.390110358000001</c:v>
                </c:pt>
                <c:pt idx="4">
                  <c:v>95.2178391546</c:v>
                </c:pt>
                <c:pt idx="5">
                  <c:v>44.245984568700003</c:v>
                </c:pt>
                <c:pt idx="6">
                  <c:v>22.452365773699999</c:v>
                </c:pt>
                <c:pt idx="7">
                  <c:v>144.2824247472</c:v>
                </c:pt>
                <c:pt idx="8">
                  <c:v>55.361451559800003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Sheet3!$J$1146:$J$1154</c:f>
              <c:numCache>
                <c:formatCode>General</c:formatCode>
                <c:ptCount val="9"/>
                <c:pt idx="0">
                  <c:v>104.6928598155</c:v>
                </c:pt>
                <c:pt idx="1">
                  <c:v>11.9995013206</c:v>
                </c:pt>
                <c:pt idx="2">
                  <c:v>51.067082706400001</c:v>
                </c:pt>
                <c:pt idx="3">
                  <c:v>27.118375479899999</c:v>
                </c:pt>
                <c:pt idx="4">
                  <c:v>12.9865625689</c:v>
                </c:pt>
                <c:pt idx="5">
                  <c:v>155.7154332568</c:v>
                </c:pt>
                <c:pt idx="6">
                  <c:v>134.24610824059999</c:v>
                </c:pt>
                <c:pt idx="7">
                  <c:v>20.765166299000001</c:v>
                </c:pt>
                <c:pt idx="8">
                  <c:v>42.272232448700002</c:v>
                </c:pt>
              </c:numCache>
            </c:numRef>
          </c:xVal>
          <c:yVal>
            <c:numRef>
              <c:f>Sheet3!$K$1146:$K$1154</c:f>
              <c:numCache>
                <c:formatCode>General</c:formatCode>
                <c:ptCount val="9"/>
                <c:pt idx="0">
                  <c:v>98.498121027699995</c:v>
                </c:pt>
                <c:pt idx="1">
                  <c:v>61.375354462200001</c:v>
                </c:pt>
                <c:pt idx="2">
                  <c:v>22.485345033400002</c:v>
                </c:pt>
                <c:pt idx="3">
                  <c:v>70.618578068299996</c:v>
                </c:pt>
                <c:pt idx="4">
                  <c:v>50.588160113800001</c:v>
                </c:pt>
                <c:pt idx="5">
                  <c:v>82.035065362699996</c:v>
                </c:pt>
                <c:pt idx="6">
                  <c:v>76.296512297999996</c:v>
                </c:pt>
                <c:pt idx="7">
                  <c:v>37.280280841699998</c:v>
                </c:pt>
                <c:pt idx="8">
                  <c:v>125.0377299006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51424"/>
        <c:axId val="229353344"/>
      </c:scatterChart>
      <c:valAx>
        <c:axId val="229351424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353344"/>
        <c:crosses val="autoZero"/>
        <c:crossBetween val="midCat"/>
      </c:valAx>
      <c:valAx>
        <c:axId val="229353344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3514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Sheet3!$J$1155:$J$1161</c:f>
              <c:numCache>
                <c:formatCode>General</c:formatCode>
                <c:ptCount val="7"/>
                <c:pt idx="0">
                  <c:v>-29.812064471199999</c:v>
                </c:pt>
                <c:pt idx="1">
                  <c:v>47.681194499999997</c:v>
                </c:pt>
                <c:pt idx="2">
                  <c:v>18.6591407017</c:v>
                </c:pt>
                <c:pt idx="3">
                  <c:v>34.802624080800001</c:v>
                </c:pt>
                <c:pt idx="4">
                  <c:v>-2.5623374451999998</c:v>
                </c:pt>
                <c:pt idx="5">
                  <c:v>21.692475780599999</c:v>
                </c:pt>
                <c:pt idx="6">
                  <c:v>53.712297537700003</c:v>
                </c:pt>
              </c:numCache>
            </c:numRef>
          </c:xVal>
          <c:yVal>
            <c:numRef>
              <c:f>Sheet3!$K$1155:$K$1161</c:f>
              <c:numCache>
                <c:formatCode>General</c:formatCode>
                <c:ptCount val="7"/>
                <c:pt idx="0">
                  <c:v>53.146300655099999</c:v>
                </c:pt>
                <c:pt idx="1">
                  <c:v>56.473080387800003</c:v>
                </c:pt>
                <c:pt idx="2">
                  <c:v>102.24741832380001</c:v>
                </c:pt>
                <c:pt idx="3">
                  <c:v>45.327340390700002</c:v>
                </c:pt>
                <c:pt idx="4">
                  <c:v>97.565641184200004</c:v>
                </c:pt>
                <c:pt idx="5">
                  <c:v>134.6089139437</c:v>
                </c:pt>
                <c:pt idx="6">
                  <c:v>101.5315214308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Sheet3!$J$1162:$J$1170</c:f>
              <c:numCache>
                <c:formatCode>General</c:formatCode>
                <c:ptCount val="9"/>
                <c:pt idx="0">
                  <c:v>27.5872265066</c:v>
                </c:pt>
                <c:pt idx="1">
                  <c:v>12.1318232477</c:v>
                </c:pt>
                <c:pt idx="2">
                  <c:v>43.406021817400003</c:v>
                </c:pt>
                <c:pt idx="3">
                  <c:v>24.136563503400001</c:v>
                </c:pt>
                <c:pt idx="4">
                  <c:v>-7.3900921598</c:v>
                </c:pt>
                <c:pt idx="5">
                  <c:v>63.833280600800002</c:v>
                </c:pt>
                <c:pt idx="6">
                  <c:v>133.74242323710001</c:v>
                </c:pt>
                <c:pt idx="7">
                  <c:v>-67.492510115499996</c:v>
                </c:pt>
                <c:pt idx="8">
                  <c:v>45.242739552499998</c:v>
                </c:pt>
              </c:numCache>
            </c:numRef>
          </c:xVal>
          <c:yVal>
            <c:numRef>
              <c:f>Sheet3!$K$1162:$K$1170</c:f>
              <c:numCache>
                <c:formatCode>General</c:formatCode>
                <c:ptCount val="9"/>
                <c:pt idx="0">
                  <c:v>53.742062931600003</c:v>
                </c:pt>
                <c:pt idx="1">
                  <c:v>-22.6593370808</c:v>
                </c:pt>
                <c:pt idx="2">
                  <c:v>68.884830148600003</c:v>
                </c:pt>
                <c:pt idx="3">
                  <c:v>59.209650086499998</c:v>
                </c:pt>
                <c:pt idx="4">
                  <c:v>44.372221020700003</c:v>
                </c:pt>
                <c:pt idx="5">
                  <c:v>68.552793805899995</c:v>
                </c:pt>
                <c:pt idx="6">
                  <c:v>137.42067545340001</c:v>
                </c:pt>
                <c:pt idx="7">
                  <c:v>-33.406045946399999</c:v>
                </c:pt>
                <c:pt idx="8">
                  <c:v>54.7514532016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Sheet3!$J$1171:$J$1181</c:f>
              <c:numCache>
                <c:formatCode>General</c:formatCode>
                <c:ptCount val="11"/>
                <c:pt idx="0">
                  <c:v>58.0430384167</c:v>
                </c:pt>
                <c:pt idx="1">
                  <c:v>30.7789811974</c:v>
                </c:pt>
                <c:pt idx="2">
                  <c:v>48.6267049896</c:v>
                </c:pt>
                <c:pt idx="3">
                  <c:v>68.4032377825</c:v>
                </c:pt>
                <c:pt idx="4">
                  <c:v>19.684189016600001</c:v>
                </c:pt>
                <c:pt idx="5">
                  <c:v>58.705411041600001</c:v>
                </c:pt>
                <c:pt idx="6">
                  <c:v>45.088511766099998</c:v>
                </c:pt>
                <c:pt idx="7">
                  <c:v>21.6900172002</c:v>
                </c:pt>
                <c:pt idx="8">
                  <c:v>18.825889180400001</c:v>
                </c:pt>
                <c:pt idx="9">
                  <c:v>44.107207331300003</c:v>
                </c:pt>
                <c:pt idx="10">
                  <c:v>14.970197327299999</c:v>
                </c:pt>
              </c:numCache>
            </c:numRef>
          </c:xVal>
          <c:yVal>
            <c:numRef>
              <c:f>Sheet3!$K$1171:$K$1181</c:f>
              <c:numCache>
                <c:formatCode>General</c:formatCode>
                <c:ptCount val="11"/>
                <c:pt idx="0">
                  <c:v>88.988878775299995</c:v>
                </c:pt>
                <c:pt idx="1">
                  <c:v>50.7296823999</c:v>
                </c:pt>
                <c:pt idx="2">
                  <c:v>98.652157293499997</c:v>
                </c:pt>
                <c:pt idx="3">
                  <c:v>59.9887534804</c:v>
                </c:pt>
                <c:pt idx="4">
                  <c:v>71.531405130099998</c:v>
                </c:pt>
                <c:pt idx="5">
                  <c:v>-5.8160302607999999</c:v>
                </c:pt>
                <c:pt idx="6">
                  <c:v>41.558914817900003</c:v>
                </c:pt>
                <c:pt idx="7">
                  <c:v>56.591468337499997</c:v>
                </c:pt>
                <c:pt idx="8">
                  <c:v>74.355408845900001</c:v>
                </c:pt>
                <c:pt idx="9">
                  <c:v>154.1408968698</c:v>
                </c:pt>
                <c:pt idx="10">
                  <c:v>66.118960153200007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Sheet3!$J$1182:$J$1192</c:f>
              <c:numCache>
                <c:formatCode>General</c:formatCode>
                <c:ptCount val="11"/>
                <c:pt idx="0">
                  <c:v>34.018576376799999</c:v>
                </c:pt>
                <c:pt idx="1">
                  <c:v>89.656968753200005</c:v>
                </c:pt>
                <c:pt idx="2">
                  <c:v>35.980260236699998</c:v>
                </c:pt>
                <c:pt idx="3">
                  <c:v>-4.8164720860000001</c:v>
                </c:pt>
                <c:pt idx="4">
                  <c:v>10.7499768343</c:v>
                </c:pt>
                <c:pt idx="5">
                  <c:v>-2.1230584412</c:v>
                </c:pt>
                <c:pt idx="6">
                  <c:v>63.958713220299998</c:v>
                </c:pt>
                <c:pt idx="7">
                  <c:v>-20.137670254</c:v>
                </c:pt>
                <c:pt idx="8">
                  <c:v>2.3849322076999999</c:v>
                </c:pt>
                <c:pt idx="9">
                  <c:v>27.672673253100001</c:v>
                </c:pt>
                <c:pt idx="10">
                  <c:v>89.840230162799998</c:v>
                </c:pt>
              </c:numCache>
            </c:numRef>
          </c:xVal>
          <c:yVal>
            <c:numRef>
              <c:f>Sheet3!$K$1182:$K$1192</c:f>
              <c:numCache>
                <c:formatCode>General</c:formatCode>
                <c:ptCount val="11"/>
                <c:pt idx="0">
                  <c:v>50.313883549800003</c:v>
                </c:pt>
                <c:pt idx="1">
                  <c:v>68.392776756900005</c:v>
                </c:pt>
                <c:pt idx="2">
                  <c:v>33.0295502476</c:v>
                </c:pt>
                <c:pt idx="3">
                  <c:v>83.154828896300003</c:v>
                </c:pt>
                <c:pt idx="4">
                  <c:v>50.974505315400002</c:v>
                </c:pt>
                <c:pt idx="5">
                  <c:v>65.847996555199998</c:v>
                </c:pt>
                <c:pt idx="6">
                  <c:v>12.126609567999999</c:v>
                </c:pt>
                <c:pt idx="7">
                  <c:v>-8.0498634796000008</c:v>
                </c:pt>
                <c:pt idx="8">
                  <c:v>52.877539261499997</c:v>
                </c:pt>
                <c:pt idx="9">
                  <c:v>127.9233562444</c:v>
                </c:pt>
                <c:pt idx="10">
                  <c:v>78.791394060599998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Sheet3!$J$1193:$J$1200</c:f>
              <c:numCache>
                <c:formatCode>General</c:formatCode>
                <c:ptCount val="8"/>
                <c:pt idx="0">
                  <c:v>25.1509284839</c:v>
                </c:pt>
                <c:pt idx="1">
                  <c:v>-62.369841942999997</c:v>
                </c:pt>
                <c:pt idx="2">
                  <c:v>30.836466283899998</c:v>
                </c:pt>
                <c:pt idx="3">
                  <c:v>54.882609177900001</c:v>
                </c:pt>
                <c:pt idx="4">
                  <c:v>-16.137211782400001</c:v>
                </c:pt>
                <c:pt idx="5">
                  <c:v>3.9358596605999998</c:v>
                </c:pt>
                <c:pt idx="6">
                  <c:v>151.30169912349999</c:v>
                </c:pt>
                <c:pt idx="7">
                  <c:v>18.126186219800001</c:v>
                </c:pt>
              </c:numCache>
            </c:numRef>
          </c:xVal>
          <c:yVal>
            <c:numRef>
              <c:f>Sheet3!$K$1193:$K$1200</c:f>
              <c:numCache>
                <c:formatCode>General</c:formatCode>
                <c:ptCount val="8"/>
                <c:pt idx="0">
                  <c:v>24.430735198600001</c:v>
                </c:pt>
                <c:pt idx="1">
                  <c:v>37.224219897799998</c:v>
                </c:pt>
                <c:pt idx="2">
                  <c:v>24.139675228600002</c:v>
                </c:pt>
                <c:pt idx="3">
                  <c:v>101.3203676868</c:v>
                </c:pt>
                <c:pt idx="4">
                  <c:v>70.6049559139</c:v>
                </c:pt>
                <c:pt idx="5">
                  <c:v>93.759907862700004</c:v>
                </c:pt>
                <c:pt idx="6">
                  <c:v>140.35372154500001</c:v>
                </c:pt>
                <c:pt idx="7">
                  <c:v>28.713748435300001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Sheet3!$J$1201:$J$1209</c:f>
              <c:numCache>
                <c:formatCode>General</c:formatCode>
                <c:ptCount val="9"/>
                <c:pt idx="0">
                  <c:v>36.435822672500002</c:v>
                </c:pt>
                <c:pt idx="1">
                  <c:v>63.047588407200003</c:v>
                </c:pt>
                <c:pt idx="2">
                  <c:v>1.6759105131000001</c:v>
                </c:pt>
                <c:pt idx="3">
                  <c:v>-9.5431288001999999</c:v>
                </c:pt>
                <c:pt idx="4">
                  <c:v>-4.1103326350999998</c:v>
                </c:pt>
                <c:pt idx="5">
                  <c:v>18.602979876399999</c:v>
                </c:pt>
                <c:pt idx="6">
                  <c:v>-64.166149366900001</c:v>
                </c:pt>
                <c:pt idx="7">
                  <c:v>4.7362922578999997</c:v>
                </c:pt>
                <c:pt idx="8">
                  <c:v>36.061413919300001</c:v>
                </c:pt>
              </c:numCache>
            </c:numRef>
          </c:xVal>
          <c:yVal>
            <c:numRef>
              <c:f>Sheet3!$K$1201:$K$1209</c:f>
              <c:numCache>
                <c:formatCode>General</c:formatCode>
                <c:ptCount val="9"/>
                <c:pt idx="0">
                  <c:v>54.495653719899998</c:v>
                </c:pt>
                <c:pt idx="1">
                  <c:v>30.4046702642</c:v>
                </c:pt>
                <c:pt idx="2">
                  <c:v>137.40392743929999</c:v>
                </c:pt>
                <c:pt idx="3">
                  <c:v>19.586406259299999</c:v>
                </c:pt>
                <c:pt idx="4">
                  <c:v>65.420083080599994</c:v>
                </c:pt>
                <c:pt idx="5">
                  <c:v>29.140074760099999</c:v>
                </c:pt>
                <c:pt idx="6">
                  <c:v>-31.5772261712</c:v>
                </c:pt>
                <c:pt idx="7">
                  <c:v>58.331964073400002</c:v>
                </c:pt>
                <c:pt idx="8">
                  <c:v>79.774807373300007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Sheet3!$J$1210:$J$1218</c:f>
              <c:numCache>
                <c:formatCode>General</c:formatCode>
                <c:ptCount val="9"/>
                <c:pt idx="0">
                  <c:v>92.2533900719</c:v>
                </c:pt>
                <c:pt idx="1">
                  <c:v>2.7210537418</c:v>
                </c:pt>
                <c:pt idx="2">
                  <c:v>-21.563074005000001</c:v>
                </c:pt>
                <c:pt idx="3">
                  <c:v>23.324955363400001</c:v>
                </c:pt>
                <c:pt idx="4">
                  <c:v>17.706025504599999</c:v>
                </c:pt>
                <c:pt idx="5">
                  <c:v>121.2395180284</c:v>
                </c:pt>
                <c:pt idx="6">
                  <c:v>150.82626135309999</c:v>
                </c:pt>
                <c:pt idx="7">
                  <c:v>-48.377791893400001</c:v>
                </c:pt>
                <c:pt idx="8">
                  <c:v>-64.667469878000006</c:v>
                </c:pt>
              </c:numCache>
            </c:numRef>
          </c:xVal>
          <c:yVal>
            <c:numRef>
              <c:f>Sheet3!$K$1210:$K$1218</c:f>
              <c:numCache>
                <c:formatCode>General</c:formatCode>
                <c:ptCount val="9"/>
                <c:pt idx="0">
                  <c:v>96.323717691799999</c:v>
                </c:pt>
                <c:pt idx="1">
                  <c:v>35.4711592771</c:v>
                </c:pt>
                <c:pt idx="2">
                  <c:v>0.87480539509999999</c:v>
                </c:pt>
                <c:pt idx="3">
                  <c:v>95.723360270200004</c:v>
                </c:pt>
                <c:pt idx="4">
                  <c:v>51.912703206400003</c:v>
                </c:pt>
                <c:pt idx="5">
                  <c:v>74.909034172700004</c:v>
                </c:pt>
                <c:pt idx="6">
                  <c:v>93.401483930300003</c:v>
                </c:pt>
                <c:pt idx="7">
                  <c:v>-10.640259136499999</c:v>
                </c:pt>
                <c:pt idx="8">
                  <c:v>101.4226823039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98016"/>
        <c:axId val="229399936"/>
      </c:scatterChart>
      <c:valAx>
        <c:axId val="229398016"/>
        <c:scaling>
          <c:orientation val="minMax"/>
          <c:max val="300"/>
          <c:min val="-300"/>
        </c:scaling>
        <c:delete val="1"/>
        <c:axPos val="b"/>
        <c:numFmt formatCode="General" sourceLinked="1"/>
        <c:majorTickMark val="out"/>
        <c:minorTickMark val="none"/>
        <c:tickLblPos val="nextTo"/>
        <c:crossAx val="229399936"/>
        <c:crosses val="autoZero"/>
        <c:crossBetween val="midCat"/>
      </c:valAx>
      <c:valAx>
        <c:axId val="229399936"/>
        <c:scaling>
          <c:orientation val="minMax"/>
          <c:max val="300"/>
          <c:min val="-300"/>
        </c:scaling>
        <c:delete val="1"/>
        <c:axPos val="l"/>
        <c:numFmt formatCode="General" sourceLinked="1"/>
        <c:majorTickMark val="out"/>
        <c:minorTickMark val="none"/>
        <c:tickLblPos val="nextTo"/>
        <c:crossAx val="229398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маркерів на зіниці</a:t>
            </a:r>
          </a:p>
        </c:rich>
      </c:tx>
      <c:layout>
        <c:manualLayout>
          <c:xMode val="edge"/>
          <c:yMode val="edge"/>
          <c:x val="0.2542371045724548"/>
          <c:y val="8.63930885529157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04876933704269"/>
          <c:y val="0.11224039930090851"/>
          <c:w val="0.80963281070492221"/>
          <c:h val="0.824456273419386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3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7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8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7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9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3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0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4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8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4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1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Sheet3!$E$67:$E$130</c:f>
              <c:numCache>
                <c:formatCode>0.00</c:formatCode>
                <c:ptCount val="64"/>
                <c:pt idx="0">
                  <c:v>833.33333333329995</c:v>
                </c:pt>
                <c:pt idx="1">
                  <c:v>589.25565098879986</c:v>
                </c:pt>
                <c:pt idx="2">
                  <c:v>5.104785228785712E-14</c:v>
                </c:pt>
                <c:pt idx="3">
                  <c:v>-589.25565098879986</c:v>
                </c:pt>
                <c:pt idx="4">
                  <c:v>-833.33333333329995</c:v>
                </c:pt>
                <c:pt idx="5">
                  <c:v>-589.25565098880008</c:v>
                </c:pt>
                <c:pt idx="6">
                  <c:v>-1.5314355686357137E-13</c:v>
                </c:pt>
                <c:pt idx="7">
                  <c:v>589.25565098879974</c:v>
                </c:pt>
                <c:pt idx="8">
                  <c:v>1388.8888888889001</c:v>
                </c:pt>
                <c:pt idx="9">
                  <c:v>1229.8000356294997</c:v>
                </c:pt>
                <c:pt idx="10">
                  <c:v>788.97881490440011</c:v>
                </c:pt>
                <c:pt idx="11">
                  <c:v>167.41205591020108</c:v>
                </c:pt>
                <c:pt idx="12">
                  <c:v>-492.50678755909991</c:v>
                </c:pt>
                <c:pt idx="13">
                  <c:v>-1039.5982613487997</c:v>
                </c:pt>
                <c:pt idx="14">
                  <c:v>-1348.5303019805999</c:v>
                </c:pt>
                <c:pt idx="15">
                  <c:v>-1348.5303019806001</c:v>
                </c:pt>
                <c:pt idx="16">
                  <c:v>-1039.5982613488</c:v>
                </c:pt>
                <c:pt idx="17">
                  <c:v>-492.50678755910047</c:v>
                </c:pt>
                <c:pt idx="18">
                  <c:v>167.41205591020139</c:v>
                </c:pt>
                <c:pt idx="19">
                  <c:v>788.9788149044</c:v>
                </c:pt>
                <c:pt idx="20">
                  <c:v>1229.8000356294997</c:v>
                </c:pt>
                <c:pt idx="21">
                  <c:v>1944.4444444444</c:v>
                </c:pt>
                <c:pt idx="22">
                  <c:v>1839.0890810845999</c:v>
                </c:pt>
                <c:pt idx="23">
                  <c:v>1534.4398793819</c:v>
                </c:pt>
                <c:pt idx="24">
                  <c:v>1063.5103074603001</c:v>
                </c:pt>
                <c:pt idx="25">
                  <c:v>477.33289166270038</c:v>
                </c:pt>
                <c:pt idx="26">
                  <c:v>-160.57094952949794</c:v>
                </c:pt>
                <c:pt idx="27">
                  <c:v>-781.07443682520011</c:v>
                </c:pt>
                <c:pt idx="28">
                  <c:v>-1316.9363892722997</c:v>
                </c:pt>
                <c:pt idx="29">
                  <c:v>-1710.0878495681998</c:v>
                </c:pt>
                <c:pt idx="30">
                  <c:v>-1917.9247566163999</c:v>
                </c:pt>
                <c:pt idx="31">
                  <c:v>-1917.9247566164001</c:v>
                </c:pt>
                <c:pt idx="32">
                  <c:v>-1710.0878495682</c:v>
                </c:pt>
                <c:pt idx="33">
                  <c:v>-1316.9363892722999</c:v>
                </c:pt>
                <c:pt idx="34">
                  <c:v>-781.07443682520056</c:v>
                </c:pt>
                <c:pt idx="35">
                  <c:v>-160.57094952949927</c:v>
                </c:pt>
                <c:pt idx="36">
                  <c:v>477.33289166270032</c:v>
                </c:pt>
                <c:pt idx="37">
                  <c:v>1063.5103074603001</c:v>
                </c:pt>
                <c:pt idx="38">
                  <c:v>1534.4398793819</c:v>
                </c:pt>
                <c:pt idx="39">
                  <c:v>1839.0890810845999</c:v>
                </c:pt>
                <c:pt idx="40">
                  <c:v>2500</c:v>
                </c:pt>
                <c:pt idx="41">
                  <c:v>2414.8145657227001</c:v>
                </c:pt>
                <c:pt idx="42">
                  <c:v>2165.0635094610975</c:v>
                </c:pt>
                <c:pt idx="43">
                  <c:v>1767.7669529664001</c:v>
                </c:pt>
                <c:pt idx="44">
                  <c:v>1249.9999999999989</c:v>
                </c:pt>
                <c:pt idx="45">
                  <c:v>647.04761275629926</c:v>
                </c:pt>
                <c:pt idx="46">
                  <c:v>1.531435568635775E-13</c:v>
                </c:pt>
                <c:pt idx="47">
                  <c:v>-647.04761275629903</c:v>
                </c:pt>
                <c:pt idx="48">
                  <c:v>-1249.9999999999984</c:v>
                </c:pt>
                <c:pt idx="49">
                  <c:v>-1767.7669529663999</c:v>
                </c:pt>
                <c:pt idx="50">
                  <c:v>-2165.0635094610975</c:v>
                </c:pt>
                <c:pt idx="51">
                  <c:v>-2414.8145657226996</c:v>
                </c:pt>
                <c:pt idx="52">
                  <c:v>-2500</c:v>
                </c:pt>
                <c:pt idx="53">
                  <c:v>-2414.8145657227001</c:v>
                </c:pt>
                <c:pt idx="54">
                  <c:v>-2165.0635094610975</c:v>
                </c:pt>
                <c:pt idx="55">
                  <c:v>-1767.7669529664004</c:v>
                </c:pt>
                <c:pt idx="56">
                  <c:v>-1249.9999999999991</c:v>
                </c:pt>
                <c:pt idx="57">
                  <c:v>-647.04761275630017</c:v>
                </c:pt>
                <c:pt idx="58">
                  <c:v>-4.594306705907325E-13</c:v>
                </c:pt>
                <c:pt idx="59">
                  <c:v>647.04761275629926</c:v>
                </c:pt>
                <c:pt idx="60">
                  <c:v>1249.9999999999984</c:v>
                </c:pt>
                <c:pt idx="61">
                  <c:v>1767.7669529663995</c:v>
                </c:pt>
                <c:pt idx="62">
                  <c:v>2165.0635094610971</c:v>
                </c:pt>
                <c:pt idx="63">
                  <c:v>2414.8145657226996</c:v>
                </c:pt>
              </c:numCache>
            </c:numRef>
          </c:xVal>
          <c:yVal>
            <c:numRef>
              <c:f>Sheet3!$F$67:$F$130</c:f>
              <c:numCache>
                <c:formatCode>General</c:formatCode>
                <c:ptCount val="64"/>
                <c:pt idx="0">
                  <c:v>0</c:v>
                </c:pt>
                <c:pt idx="1">
                  <c:v>589.25565098879997</c:v>
                </c:pt>
                <c:pt idx="2">
                  <c:v>833.33333333329995</c:v>
                </c:pt>
                <c:pt idx="3">
                  <c:v>589.25565098879997</c:v>
                </c:pt>
                <c:pt idx="4">
                  <c:v>1.0209570457571424E-13</c:v>
                </c:pt>
                <c:pt idx="5">
                  <c:v>-589.25565098879986</c:v>
                </c:pt>
                <c:pt idx="6">
                  <c:v>-833.33333333329995</c:v>
                </c:pt>
                <c:pt idx="7">
                  <c:v>-589.25565098880008</c:v>
                </c:pt>
                <c:pt idx="8">
                  <c:v>0</c:v>
                </c:pt>
                <c:pt idx="9">
                  <c:v>645.44885006080005</c:v>
                </c:pt>
                <c:pt idx="10">
                  <c:v>1143.0331470745</c:v>
                </c:pt>
                <c:pt idx="11">
                  <c:v>1378.7623251361999</c:v>
                </c:pt>
                <c:pt idx="12">
                  <c:v>1298.6336703964002</c:v>
                </c:pt>
                <c:pt idx="13">
                  <c:v>921.00369200110015</c:v>
                </c:pt>
                <c:pt idx="14">
                  <c:v>332.38286706610012</c:v>
                </c:pt>
                <c:pt idx="15">
                  <c:v>-332.38286706609972</c:v>
                </c:pt>
                <c:pt idx="16">
                  <c:v>-921.00369200109981</c:v>
                </c:pt>
                <c:pt idx="17">
                  <c:v>-1298.6336703964</c:v>
                </c:pt>
                <c:pt idx="18">
                  <c:v>-1378.7623251361999</c:v>
                </c:pt>
                <c:pt idx="19">
                  <c:v>-1143.0331470745002</c:v>
                </c:pt>
                <c:pt idx="20">
                  <c:v>-645.44885006079994</c:v>
                </c:pt>
                <c:pt idx="21">
                  <c:v>0</c:v>
                </c:pt>
                <c:pt idx="22">
                  <c:v>631.36007900909999</c:v>
                </c:pt>
                <c:pt idx="23">
                  <c:v>1194.3024968965999</c:v>
                </c:pt>
                <c:pt idx="24">
                  <c:v>1627.8237077327001</c:v>
                </c:pt>
                <c:pt idx="25">
                  <c:v>1884.9449615486999</c:v>
                </c:pt>
                <c:pt idx="26">
                  <c:v>1937.8031808462999</c:v>
                </c:pt>
                <c:pt idx="27">
                  <c:v>1780.6703573847999</c:v>
                </c:pt>
                <c:pt idx="28">
                  <c:v>1430.5742707533002</c:v>
                </c:pt>
                <c:pt idx="29">
                  <c:v>925.45326423880033</c:v>
                </c:pt>
                <c:pt idx="30">
                  <c:v>320.04503665700042</c:v>
                </c:pt>
                <c:pt idx="31">
                  <c:v>-320.04503665699997</c:v>
                </c:pt>
                <c:pt idx="32">
                  <c:v>-925.45326423879987</c:v>
                </c:pt>
                <c:pt idx="33">
                  <c:v>-1430.5742707532997</c:v>
                </c:pt>
                <c:pt idx="34">
                  <c:v>-1780.6703573847997</c:v>
                </c:pt>
                <c:pt idx="35">
                  <c:v>-1937.8031808462999</c:v>
                </c:pt>
                <c:pt idx="36">
                  <c:v>-1884.9449615486999</c:v>
                </c:pt>
                <c:pt idx="37">
                  <c:v>-1627.8237077327001</c:v>
                </c:pt>
                <c:pt idx="38">
                  <c:v>-1194.3024968965999</c:v>
                </c:pt>
                <c:pt idx="39">
                  <c:v>-631.36007900910022</c:v>
                </c:pt>
                <c:pt idx="40">
                  <c:v>0</c:v>
                </c:pt>
                <c:pt idx="41">
                  <c:v>647.04761275630005</c:v>
                </c:pt>
                <c:pt idx="42">
                  <c:v>1249.9999999999986</c:v>
                </c:pt>
                <c:pt idx="43">
                  <c:v>1767.7669529663999</c:v>
                </c:pt>
                <c:pt idx="44">
                  <c:v>2165.0635094610975</c:v>
                </c:pt>
                <c:pt idx="45">
                  <c:v>2414.8145657227001</c:v>
                </c:pt>
                <c:pt idx="46">
                  <c:v>2500</c:v>
                </c:pt>
                <c:pt idx="47">
                  <c:v>2414.8145657227001</c:v>
                </c:pt>
                <c:pt idx="48">
                  <c:v>2165.0635094610975</c:v>
                </c:pt>
                <c:pt idx="49">
                  <c:v>1767.7669529664001</c:v>
                </c:pt>
                <c:pt idx="50">
                  <c:v>1249.9999999999989</c:v>
                </c:pt>
                <c:pt idx="51">
                  <c:v>647.04761275630005</c:v>
                </c:pt>
                <c:pt idx="52">
                  <c:v>3.06287113727155E-13</c:v>
                </c:pt>
                <c:pt idx="53">
                  <c:v>-647.04761275629949</c:v>
                </c:pt>
                <c:pt idx="54">
                  <c:v>-1249.9999999999984</c:v>
                </c:pt>
                <c:pt idx="55">
                  <c:v>-1767.7669529663999</c:v>
                </c:pt>
                <c:pt idx="56">
                  <c:v>-2165.0635094610971</c:v>
                </c:pt>
                <c:pt idx="57">
                  <c:v>-2414.8145657226996</c:v>
                </c:pt>
                <c:pt idx="58">
                  <c:v>-2500</c:v>
                </c:pt>
                <c:pt idx="59">
                  <c:v>-2414.8145657227001</c:v>
                </c:pt>
                <c:pt idx="60">
                  <c:v>-2165.0635094610975</c:v>
                </c:pt>
                <c:pt idx="61">
                  <c:v>-1767.7669529664004</c:v>
                </c:pt>
                <c:pt idx="62">
                  <c:v>-1249.9999999999991</c:v>
                </c:pt>
                <c:pt idx="63">
                  <c:v>-647.0476127563004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13952"/>
        <c:axId val="229615872"/>
      </c:scatterChart>
      <c:valAx>
        <c:axId val="229613952"/>
        <c:scaling>
          <c:orientation val="minMax"/>
          <c:max val="2500"/>
          <c:min val="-25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Х, мкм</a:t>
                </a:r>
              </a:p>
            </c:rich>
          </c:tx>
          <c:layout>
            <c:manualLayout>
              <c:xMode val="edge"/>
              <c:yMode val="edge"/>
              <c:x val="0.89677513468711145"/>
              <c:y val="0.449384420899871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615872"/>
        <c:crosses val="autoZero"/>
        <c:crossBetween val="midCat"/>
        <c:majorUnit val="500"/>
      </c:valAx>
      <c:valAx>
        <c:axId val="229615872"/>
        <c:scaling>
          <c:orientation val="minMax"/>
          <c:max val="2500"/>
          <c:min val="-25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Y,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мкм</a:t>
                </a:r>
              </a:p>
            </c:rich>
          </c:tx>
          <c:layout>
            <c:manualLayout>
              <c:xMode val="edge"/>
              <c:yMode val="edge"/>
              <c:x val="0.57818947368421048"/>
              <c:y val="7.82056994495558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613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Sheet3!$J$1027:$J$1033</c:f>
              <c:numCache>
                <c:formatCode>General</c:formatCode>
                <c:ptCount val="7"/>
                <c:pt idx="0">
                  <c:v>23.348549360700002</c:v>
                </c:pt>
                <c:pt idx="1">
                  <c:v>33.955875890900003</c:v>
                </c:pt>
                <c:pt idx="2">
                  <c:v>96.4338480925</c:v>
                </c:pt>
                <c:pt idx="3">
                  <c:v>-12.311673727300001</c:v>
                </c:pt>
                <c:pt idx="4">
                  <c:v>58.671158426600002</c:v>
                </c:pt>
                <c:pt idx="5">
                  <c:v>41.109530178299998</c:v>
                </c:pt>
                <c:pt idx="6">
                  <c:v>62.926374295199999</c:v>
                </c:pt>
              </c:numCache>
            </c:numRef>
          </c:xVal>
          <c:yVal>
            <c:numRef>
              <c:f>Sheet3!$K$1027:$K$1033</c:f>
              <c:numCache>
                <c:formatCode>General</c:formatCode>
                <c:ptCount val="7"/>
                <c:pt idx="0">
                  <c:v>49.246116875299997</c:v>
                </c:pt>
                <c:pt idx="1">
                  <c:v>30.023433770699999</c:v>
                </c:pt>
                <c:pt idx="2">
                  <c:v>103.5474695114</c:v>
                </c:pt>
                <c:pt idx="3">
                  <c:v>4.4966124088999999</c:v>
                </c:pt>
                <c:pt idx="4">
                  <c:v>25.583294112299999</c:v>
                </c:pt>
                <c:pt idx="5">
                  <c:v>30.0560496879</c:v>
                </c:pt>
                <c:pt idx="6">
                  <c:v>46.655707041900001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Sheet3!$J$1034:$J$1042</c:f>
              <c:numCache>
                <c:formatCode>General</c:formatCode>
                <c:ptCount val="9"/>
                <c:pt idx="0">
                  <c:v>41.914456469000001</c:v>
                </c:pt>
                <c:pt idx="1">
                  <c:v>65.401470276400005</c:v>
                </c:pt>
                <c:pt idx="2">
                  <c:v>44.480224013099999</c:v>
                </c:pt>
                <c:pt idx="3">
                  <c:v>14.272992146</c:v>
                </c:pt>
                <c:pt idx="4">
                  <c:v>56.709032895199996</c:v>
                </c:pt>
                <c:pt idx="5">
                  <c:v>49.262271269599999</c:v>
                </c:pt>
                <c:pt idx="6">
                  <c:v>79.8764408527</c:v>
                </c:pt>
                <c:pt idx="7">
                  <c:v>28.497851251099998</c:v>
                </c:pt>
                <c:pt idx="8">
                  <c:v>73.845577241800001</c:v>
                </c:pt>
              </c:numCache>
            </c:numRef>
          </c:xVal>
          <c:yVal>
            <c:numRef>
              <c:f>Sheet3!$K$1034:$K$1042</c:f>
              <c:numCache>
                <c:formatCode>General</c:formatCode>
                <c:ptCount val="9"/>
                <c:pt idx="0">
                  <c:v>7.2813219017000002</c:v>
                </c:pt>
                <c:pt idx="1">
                  <c:v>27.445255836499999</c:v>
                </c:pt>
                <c:pt idx="2">
                  <c:v>1.8656024654000001</c:v>
                </c:pt>
                <c:pt idx="3">
                  <c:v>4.2253799935999998</c:v>
                </c:pt>
                <c:pt idx="4">
                  <c:v>27.679595237600001</c:v>
                </c:pt>
                <c:pt idx="5">
                  <c:v>29.893953421199999</c:v>
                </c:pt>
                <c:pt idx="6">
                  <c:v>35.068760201499998</c:v>
                </c:pt>
                <c:pt idx="7">
                  <c:v>40.165779422500002</c:v>
                </c:pt>
                <c:pt idx="8">
                  <c:v>23.407264699799999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Sheet3!$J$1043:$J$1053</c:f>
              <c:numCache>
                <c:formatCode>General</c:formatCode>
                <c:ptCount val="11"/>
                <c:pt idx="0">
                  <c:v>46.908405484699998</c:v>
                </c:pt>
                <c:pt idx="1">
                  <c:v>57.355293813700001</c:v>
                </c:pt>
                <c:pt idx="2">
                  <c:v>90.228954127500003</c:v>
                </c:pt>
                <c:pt idx="3">
                  <c:v>14.675391637300001</c:v>
                </c:pt>
                <c:pt idx="4">
                  <c:v>22.329085427999999</c:v>
                </c:pt>
                <c:pt idx="5">
                  <c:v>15.224509174</c:v>
                </c:pt>
                <c:pt idx="6">
                  <c:v>77.731916591100003</c:v>
                </c:pt>
                <c:pt idx="7">
                  <c:v>64.863178199000004</c:v>
                </c:pt>
                <c:pt idx="8">
                  <c:v>32.528754913699998</c:v>
                </c:pt>
                <c:pt idx="9">
                  <c:v>63.1031349183</c:v>
                </c:pt>
                <c:pt idx="10">
                  <c:v>45.664983156200002</c:v>
                </c:pt>
              </c:numCache>
            </c:numRef>
          </c:xVal>
          <c:yVal>
            <c:numRef>
              <c:f>Sheet3!$K$1043:$K$1053</c:f>
              <c:numCache>
                <c:formatCode>General</c:formatCode>
                <c:ptCount val="11"/>
                <c:pt idx="0">
                  <c:v>33.7730479186</c:v>
                </c:pt>
                <c:pt idx="1">
                  <c:v>15.2977512544</c:v>
                </c:pt>
                <c:pt idx="2">
                  <c:v>16.758535013900001</c:v>
                </c:pt>
                <c:pt idx="3">
                  <c:v>3.6971106234</c:v>
                </c:pt>
                <c:pt idx="4">
                  <c:v>20.927041517700001</c:v>
                </c:pt>
                <c:pt idx="5">
                  <c:v>26.987792388199999</c:v>
                </c:pt>
                <c:pt idx="6">
                  <c:v>21.1170612602</c:v>
                </c:pt>
                <c:pt idx="7">
                  <c:v>1.8997356188000001</c:v>
                </c:pt>
                <c:pt idx="8">
                  <c:v>28.419164634000001</c:v>
                </c:pt>
                <c:pt idx="9">
                  <c:v>62.159855330900001</c:v>
                </c:pt>
                <c:pt idx="10">
                  <c:v>41.131825366900003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Sheet3!$J$1054:$J$1064</c:f>
              <c:numCache>
                <c:formatCode>General</c:formatCode>
                <c:ptCount val="11"/>
                <c:pt idx="0">
                  <c:v>37.692227702700002</c:v>
                </c:pt>
                <c:pt idx="1">
                  <c:v>65.994663885500003</c:v>
                </c:pt>
                <c:pt idx="2">
                  <c:v>85.148775102900004</c:v>
                </c:pt>
                <c:pt idx="3">
                  <c:v>33.802848100600002</c:v>
                </c:pt>
                <c:pt idx="4">
                  <c:v>39.399599838999997</c:v>
                </c:pt>
                <c:pt idx="5">
                  <c:v>62.588091227600003</c:v>
                </c:pt>
                <c:pt idx="6">
                  <c:v>67.457119878699999</c:v>
                </c:pt>
                <c:pt idx="7">
                  <c:v>43.484158945099999</c:v>
                </c:pt>
                <c:pt idx="8">
                  <c:v>25.1983955786</c:v>
                </c:pt>
                <c:pt idx="9">
                  <c:v>61.823659541600001</c:v>
                </c:pt>
                <c:pt idx="10">
                  <c:v>54.745172605800001</c:v>
                </c:pt>
              </c:numCache>
            </c:numRef>
          </c:xVal>
          <c:yVal>
            <c:numRef>
              <c:f>Sheet3!$K$1054:$K$1064</c:f>
              <c:numCache>
                <c:formatCode>General</c:formatCode>
                <c:ptCount val="11"/>
                <c:pt idx="0">
                  <c:v>30.5331448403</c:v>
                </c:pt>
                <c:pt idx="1">
                  <c:v>31.327993179</c:v>
                </c:pt>
                <c:pt idx="2">
                  <c:v>5.5914306310999997</c:v>
                </c:pt>
                <c:pt idx="3">
                  <c:v>39.267168229100001</c:v>
                </c:pt>
                <c:pt idx="4">
                  <c:v>104.9850506369</c:v>
                </c:pt>
                <c:pt idx="5">
                  <c:v>20.395199379400001</c:v>
                </c:pt>
                <c:pt idx="6">
                  <c:v>-0.56707976739999999</c:v>
                </c:pt>
                <c:pt idx="7">
                  <c:v>0.93813449149999995</c:v>
                </c:pt>
                <c:pt idx="8">
                  <c:v>40.994779773899999</c:v>
                </c:pt>
                <c:pt idx="9">
                  <c:v>53.738753809199999</c:v>
                </c:pt>
                <c:pt idx="10">
                  <c:v>26.0249966252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Sheet3!$J$1065:$J$1072</c:f>
              <c:numCache>
                <c:formatCode>General</c:formatCode>
                <c:ptCount val="8"/>
                <c:pt idx="0">
                  <c:v>78.221034046100002</c:v>
                </c:pt>
                <c:pt idx="1">
                  <c:v>55.284650362100002</c:v>
                </c:pt>
                <c:pt idx="2">
                  <c:v>40.107595103599998</c:v>
                </c:pt>
                <c:pt idx="3">
                  <c:v>73.893519819600002</c:v>
                </c:pt>
                <c:pt idx="4">
                  <c:v>69.965500438500001</c:v>
                </c:pt>
                <c:pt idx="5">
                  <c:v>24.1661959688</c:v>
                </c:pt>
                <c:pt idx="6">
                  <c:v>92.000783406899998</c:v>
                </c:pt>
                <c:pt idx="7">
                  <c:v>43.798276783799999</c:v>
                </c:pt>
              </c:numCache>
            </c:numRef>
          </c:xVal>
          <c:yVal>
            <c:numRef>
              <c:f>Sheet3!$K$1065:$K$1072</c:f>
              <c:numCache>
                <c:formatCode>General</c:formatCode>
                <c:ptCount val="8"/>
                <c:pt idx="0">
                  <c:v>27.674365333200001</c:v>
                </c:pt>
                <c:pt idx="1">
                  <c:v>21.266505484300001</c:v>
                </c:pt>
                <c:pt idx="2">
                  <c:v>2.1266464213999998</c:v>
                </c:pt>
                <c:pt idx="3">
                  <c:v>53.621773244099998</c:v>
                </c:pt>
                <c:pt idx="4">
                  <c:v>-3.5761586451</c:v>
                </c:pt>
                <c:pt idx="5">
                  <c:v>28.6670549197</c:v>
                </c:pt>
                <c:pt idx="6">
                  <c:v>34.256181545399997</c:v>
                </c:pt>
                <c:pt idx="7">
                  <c:v>54.5676623385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Sheet3!$J$1073:$J$1081</c:f>
              <c:numCache>
                <c:formatCode>General</c:formatCode>
                <c:ptCount val="9"/>
                <c:pt idx="0">
                  <c:v>45.265658881999997</c:v>
                </c:pt>
                <c:pt idx="1">
                  <c:v>21.8217667959</c:v>
                </c:pt>
                <c:pt idx="2">
                  <c:v>34.823797922799997</c:v>
                </c:pt>
                <c:pt idx="3">
                  <c:v>50.907433779999998</c:v>
                </c:pt>
                <c:pt idx="4">
                  <c:v>48.460346799500002</c:v>
                </c:pt>
                <c:pt idx="5">
                  <c:v>12.134058188299999</c:v>
                </c:pt>
                <c:pt idx="6">
                  <c:v>26.970578056899999</c:v>
                </c:pt>
                <c:pt idx="7">
                  <c:v>38.298520036299998</c:v>
                </c:pt>
                <c:pt idx="8">
                  <c:v>58.186321101799997</c:v>
                </c:pt>
              </c:numCache>
            </c:numRef>
          </c:xVal>
          <c:yVal>
            <c:numRef>
              <c:f>Sheet3!$K$1073:$K$1081</c:f>
              <c:numCache>
                <c:formatCode>General</c:formatCode>
                <c:ptCount val="9"/>
                <c:pt idx="0">
                  <c:v>-1.3086089693</c:v>
                </c:pt>
                <c:pt idx="1">
                  <c:v>-22.148966484399999</c:v>
                </c:pt>
                <c:pt idx="2">
                  <c:v>24.696581177599999</c:v>
                </c:pt>
                <c:pt idx="3">
                  <c:v>1.4997170683000001</c:v>
                </c:pt>
                <c:pt idx="4">
                  <c:v>29.373884821000001</c:v>
                </c:pt>
                <c:pt idx="5">
                  <c:v>30.739059842300001</c:v>
                </c:pt>
                <c:pt idx="6">
                  <c:v>-0.71901257740000002</c:v>
                </c:pt>
                <c:pt idx="7">
                  <c:v>12.5315808867</c:v>
                </c:pt>
                <c:pt idx="8">
                  <c:v>36.384739383599999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Sheet3!$J$1082:$J$1090</c:f>
              <c:numCache>
                <c:formatCode>General</c:formatCode>
                <c:ptCount val="9"/>
                <c:pt idx="0">
                  <c:v>44.837444750300001</c:v>
                </c:pt>
                <c:pt idx="1">
                  <c:v>57.439143426699999</c:v>
                </c:pt>
                <c:pt idx="2">
                  <c:v>56.3826016704</c:v>
                </c:pt>
                <c:pt idx="3">
                  <c:v>65.497481084200004</c:v>
                </c:pt>
                <c:pt idx="4">
                  <c:v>-5.7996955856000003</c:v>
                </c:pt>
                <c:pt idx="5">
                  <c:v>64.330748701999994</c:v>
                </c:pt>
                <c:pt idx="6">
                  <c:v>101.48630534039999</c:v>
                </c:pt>
                <c:pt idx="7">
                  <c:v>21.405594994099999</c:v>
                </c:pt>
                <c:pt idx="8">
                  <c:v>46.869971511800003</c:v>
                </c:pt>
              </c:numCache>
            </c:numRef>
          </c:xVal>
          <c:yVal>
            <c:numRef>
              <c:f>Sheet3!$K$1082:$K$1090</c:f>
              <c:numCache>
                <c:formatCode>General</c:formatCode>
                <c:ptCount val="9"/>
                <c:pt idx="0">
                  <c:v>30.025465356000002</c:v>
                </c:pt>
                <c:pt idx="1">
                  <c:v>33.108503321299999</c:v>
                </c:pt>
                <c:pt idx="2">
                  <c:v>26.592847921299999</c:v>
                </c:pt>
                <c:pt idx="3">
                  <c:v>24.418849363300001</c:v>
                </c:pt>
                <c:pt idx="4">
                  <c:v>1.2353993441</c:v>
                </c:pt>
                <c:pt idx="5">
                  <c:v>-17.837398929999999</c:v>
                </c:pt>
                <c:pt idx="6">
                  <c:v>37.238879495200003</c:v>
                </c:pt>
                <c:pt idx="7">
                  <c:v>17.187182564499999</c:v>
                </c:pt>
                <c:pt idx="8">
                  <c:v>62.8561814129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77696"/>
        <c:axId val="229688448"/>
      </c:scatterChart>
      <c:valAx>
        <c:axId val="22967769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688448"/>
        <c:crosses val="autoZero"/>
        <c:crossBetween val="midCat"/>
      </c:valAx>
      <c:valAx>
        <c:axId val="22968844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677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Sheet3!$AV$1055:$AV$1056</c:f>
              <c:numCache>
                <c:formatCode>General</c:formatCode>
                <c:ptCount val="2"/>
                <c:pt idx="0">
                  <c:v>46.908405484699998</c:v>
                </c:pt>
                <c:pt idx="1">
                  <c:v>45.265658881999997</c:v>
                </c:pt>
              </c:numCache>
            </c:numRef>
          </c:xVal>
          <c:yVal>
            <c:numRef>
              <c:f>Sheet3!$AW$1055:$AW$1056</c:f>
              <c:numCache>
                <c:formatCode>General</c:formatCode>
                <c:ptCount val="2"/>
                <c:pt idx="0">
                  <c:v>33.7730479186</c:v>
                </c:pt>
                <c:pt idx="1">
                  <c:v>-1.3086089693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17888"/>
        <c:axId val="229720064"/>
      </c:scatterChart>
      <c:valAx>
        <c:axId val="22971788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720064"/>
        <c:crosses val="autoZero"/>
        <c:crossBetween val="midCat"/>
      </c:valAx>
      <c:valAx>
        <c:axId val="22972006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717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354850212473271E-2"/>
          <c:y val="0.14807513506693795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Sheet3!$AY$1055</c:f>
              <c:numCache>
                <c:formatCode>General</c:formatCode>
                <c:ptCount val="1"/>
                <c:pt idx="0">
                  <c:v>41.914456469000001</c:v>
                </c:pt>
              </c:numCache>
            </c:numRef>
          </c:xVal>
          <c:yVal>
            <c:numRef>
              <c:f>Sheet3!$AZ$1055</c:f>
              <c:numCache>
                <c:formatCode>General</c:formatCode>
                <c:ptCount val="1"/>
                <c:pt idx="0">
                  <c:v>7.2813219017000002</c:v>
                </c:pt>
              </c:numCache>
            </c:numRef>
          </c:yVal>
          <c:smooth val="0"/>
        </c:ser>
        <c:ser>
          <c:idx val="2"/>
          <c:order val="1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Sheet3!$AY$1056</c:f>
              <c:numCache>
                <c:formatCode>General</c:formatCode>
                <c:ptCount val="1"/>
                <c:pt idx="0">
                  <c:v>57.355293813700001</c:v>
                </c:pt>
              </c:numCache>
            </c:numRef>
          </c:xVal>
          <c:yVal>
            <c:numRef>
              <c:f>Sheet3!$AZ$1056</c:f>
              <c:numCache>
                <c:formatCode>General</c:formatCode>
                <c:ptCount val="1"/>
                <c:pt idx="0">
                  <c:v>15.2977512544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61792"/>
        <c:axId val="229764096"/>
      </c:scatterChart>
      <c:valAx>
        <c:axId val="22976179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764096"/>
        <c:crosses val="autoZero"/>
        <c:crossBetween val="midCat"/>
      </c:valAx>
      <c:valAx>
        <c:axId val="22976409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761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Sheet3!$BB$1055</c:f>
              <c:numCache>
                <c:formatCode>General</c:formatCode>
                <c:ptCount val="1"/>
                <c:pt idx="0">
                  <c:v>23.348549360700002</c:v>
                </c:pt>
              </c:numCache>
            </c:numRef>
          </c:xVal>
          <c:yVal>
            <c:numRef>
              <c:f>Sheet3!$BC$1055</c:f>
              <c:numCache>
                <c:formatCode>General</c:formatCode>
                <c:ptCount val="1"/>
                <c:pt idx="0">
                  <c:v>49.246116875299997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Sheet3!$BB$1056</c:f>
              <c:numCache>
                <c:formatCode>General</c:formatCode>
                <c:ptCount val="1"/>
                <c:pt idx="0">
                  <c:v>37.692227702700002</c:v>
                </c:pt>
              </c:numCache>
            </c:numRef>
          </c:xVal>
          <c:yVal>
            <c:numRef>
              <c:f>Sheet3!$BC$1056</c:f>
              <c:numCache>
                <c:formatCode>General</c:formatCode>
                <c:ptCount val="1"/>
                <c:pt idx="0">
                  <c:v>30.5331448403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6080"/>
        <c:axId val="229808384"/>
      </c:scatterChart>
      <c:valAx>
        <c:axId val="22980608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808384"/>
        <c:crosses val="autoZero"/>
        <c:crossBetween val="midCat"/>
      </c:valAx>
      <c:valAx>
        <c:axId val="22980838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806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маркерів на зіниці</a:t>
            </a:r>
          </a:p>
        </c:rich>
      </c:tx>
      <c:layout>
        <c:manualLayout>
          <c:xMode val="edge"/>
          <c:yMode val="edge"/>
          <c:x val="0.2542371045724548"/>
          <c:y val="8.639308855291577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04876933704269"/>
          <c:y val="0.11224039930090851"/>
          <c:w val="0.80963281070492221"/>
          <c:h val="0.8244562734193863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dPt>
            <c:idx val="0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0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3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7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8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3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4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5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7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29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0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2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3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4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7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9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0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4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5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6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8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0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1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3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4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5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6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7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8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9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0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1"/>
            <c:marker>
              <c:symbol val="picture"/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2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Sheet3!$E$67:$E$130</c:f>
              <c:numCache>
                <c:formatCode>0.00</c:formatCode>
                <c:ptCount val="64"/>
                <c:pt idx="0">
                  <c:v>833.33333333329995</c:v>
                </c:pt>
                <c:pt idx="1">
                  <c:v>589.25565098879986</c:v>
                </c:pt>
                <c:pt idx="2">
                  <c:v>5.104785228785712E-14</c:v>
                </c:pt>
                <c:pt idx="3">
                  <c:v>-589.25565098879986</c:v>
                </c:pt>
                <c:pt idx="4">
                  <c:v>-833.33333333329995</c:v>
                </c:pt>
                <c:pt idx="5">
                  <c:v>-589.25565098880008</c:v>
                </c:pt>
                <c:pt idx="6">
                  <c:v>-1.5314355686357137E-13</c:v>
                </c:pt>
                <c:pt idx="7">
                  <c:v>589.25565098879974</c:v>
                </c:pt>
                <c:pt idx="8">
                  <c:v>1388.8888888889001</c:v>
                </c:pt>
                <c:pt idx="9">
                  <c:v>1229.8000356294997</c:v>
                </c:pt>
                <c:pt idx="10">
                  <c:v>788.97881490440011</c:v>
                </c:pt>
                <c:pt idx="11">
                  <c:v>167.41205591020108</c:v>
                </c:pt>
                <c:pt idx="12">
                  <c:v>-492.50678755909991</c:v>
                </c:pt>
                <c:pt idx="13">
                  <c:v>-1039.5982613487997</c:v>
                </c:pt>
                <c:pt idx="14">
                  <c:v>-1348.5303019805999</c:v>
                </c:pt>
                <c:pt idx="15">
                  <c:v>-1348.5303019806001</c:v>
                </c:pt>
                <c:pt idx="16">
                  <c:v>-1039.5982613488</c:v>
                </c:pt>
                <c:pt idx="17">
                  <c:v>-492.50678755910047</c:v>
                </c:pt>
                <c:pt idx="18">
                  <c:v>167.41205591020139</c:v>
                </c:pt>
                <c:pt idx="19">
                  <c:v>788.9788149044</c:v>
                </c:pt>
                <c:pt idx="20">
                  <c:v>1229.8000356294997</c:v>
                </c:pt>
                <c:pt idx="21">
                  <c:v>1944.4444444444</c:v>
                </c:pt>
                <c:pt idx="22">
                  <c:v>1839.0890810845999</c:v>
                </c:pt>
                <c:pt idx="23">
                  <c:v>1534.4398793819</c:v>
                </c:pt>
                <c:pt idx="24">
                  <c:v>1063.5103074603001</c:v>
                </c:pt>
                <c:pt idx="25">
                  <c:v>477.33289166270038</c:v>
                </c:pt>
                <c:pt idx="26">
                  <c:v>-160.57094952949794</c:v>
                </c:pt>
                <c:pt idx="27">
                  <c:v>-781.07443682520011</c:v>
                </c:pt>
                <c:pt idx="28">
                  <c:v>-1316.9363892722997</c:v>
                </c:pt>
                <c:pt idx="29">
                  <c:v>-1710.0878495681998</c:v>
                </c:pt>
                <c:pt idx="30">
                  <c:v>-1917.9247566163999</c:v>
                </c:pt>
                <c:pt idx="31">
                  <c:v>-1917.9247566164001</c:v>
                </c:pt>
                <c:pt idx="32">
                  <c:v>-1710.0878495682</c:v>
                </c:pt>
                <c:pt idx="33">
                  <c:v>-1316.9363892722999</c:v>
                </c:pt>
                <c:pt idx="34">
                  <c:v>-781.07443682520056</c:v>
                </c:pt>
                <c:pt idx="35">
                  <c:v>-160.57094952949927</c:v>
                </c:pt>
                <c:pt idx="36">
                  <c:v>477.33289166270032</c:v>
                </c:pt>
                <c:pt idx="37">
                  <c:v>1063.5103074603001</c:v>
                </c:pt>
                <c:pt idx="38">
                  <c:v>1534.4398793819</c:v>
                </c:pt>
                <c:pt idx="39">
                  <c:v>1839.0890810845999</c:v>
                </c:pt>
                <c:pt idx="40">
                  <c:v>2500</c:v>
                </c:pt>
                <c:pt idx="41">
                  <c:v>2414.8145657227001</c:v>
                </c:pt>
                <c:pt idx="42">
                  <c:v>2165.0635094610975</c:v>
                </c:pt>
                <c:pt idx="43">
                  <c:v>1767.7669529664001</c:v>
                </c:pt>
                <c:pt idx="44">
                  <c:v>1249.9999999999989</c:v>
                </c:pt>
                <c:pt idx="45">
                  <c:v>647.04761275629926</c:v>
                </c:pt>
                <c:pt idx="46">
                  <c:v>1.531435568635775E-13</c:v>
                </c:pt>
                <c:pt idx="47">
                  <c:v>-647.04761275629903</c:v>
                </c:pt>
                <c:pt idx="48">
                  <c:v>-1249.9999999999984</c:v>
                </c:pt>
                <c:pt idx="49">
                  <c:v>-1767.7669529663999</c:v>
                </c:pt>
                <c:pt idx="50">
                  <c:v>-2165.0635094610975</c:v>
                </c:pt>
                <c:pt idx="51">
                  <c:v>-2414.8145657226996</c:v>
                </c:pt>
                <c:pt idx="52">
                  <c:v>-2500</c:v>
                </c:pt>
                <c:pt idx="53">
                  <c:v>-2414.8145657227001</c:v>
                </c:pt>
                <c:pt idx="54">
                  <c:v>-2165.0635094610975</c:v>
                </c:pt>
                <c:pt idx="55">
                  <c:v>-1767.7669529664004</c:v>
                </c:pt>
                <c:pt idx="56">
                  <c:v>-1249.9999999999991</c:v>
                </c:pt>
                <c:pt idx="57">
                  <c:v>-647.04761275630017</c:v>
                </c:pt>
                <c:pt idx="58">
                  <c:v>-4.594306705907325E-13</c:v>
                </c:pt>
                <c:pt idx="59">
                  <c:v>647.04761275629926</c:v>
                </c:pt>
                <c:pt idx="60">
                  <c:v>1249.9999999999984</c:v>
                </c:pt>
                <c:pt idx="61">
                  <c:v>1767.7669529663995</c:v>
                </c:pt>
                <c:pt idx="62">
                  <c:v>2165.0635094610971</c:v>
                </c:pt>
                <c:pt idx="63">
                  <c:v>2414.8145657226996</c:v>
                </c:pt>
              </c:numCache>
            </c:numRef>
          </c:xVal>
          <c:yVal>
            <c:numRef>
              <c:f>Sheet3!$F$67:$F$130</c:f>
              <c:numCache>
                <c:formatCode>General</c:formatCode>
                <c:ptCount val="64"/>
                <c:pt idx="0">
                  <c:v>0</c:v>
                </c:pt>
                <c:pt idx="1">
                  <c:v>589.25565098879997</c:v>
                </c:pt>
                <c:pt idx="2">
                  <c:v>833.33333333329995</c:v>
                </c:pt>
                <c:pt idx="3">
                  <c:v>589.25565098879997</c:v>
                </c:pt>
                <c:pt idx="4">
                  <c:v>1.0209570457571424E-13</c:v>
                </c:pt>
                <c:pt idx="5">
                  <c:v>-589.25565098879986</c:v>
                </c:pt>
                <c:pt idx="6">
                  <c:v>-833.33333333329995</c:v>
                </c:pt>
                <c:pt idx="7">
                  <c:v>-589.25565098880008</c:v>
                </c:pt>
                <c:pt idx="8">
                  <c:v>0</c:v>
                </c:pt>
                <c:pt idx="9">
                  <c:v>645.44885006080005</c:v>
                </c:pt>
                <c:pt idx="10">
                  <c:v>1143.0331470745</c:v>
                </c:pt>
                <c:pt idx="11">
                  <c:v>1378.7623251361999</c:v>
                </c:pt>
                <c:pt idx="12">
                  <c:v>1298.6336703964002</c:v>
                </c:pt>
                <c:pt idx="13">
                  <c:v>921.00369200110015</c:v>
                </c:pt>
                <c:pt idx="14">
                  <c:v>332.38286706610012</c:v>
                </c:pt>
                <c:pt idx="15">
                  <c:v>-332.38286706609972</c:v>
                </c:pt>
                <c:pt idx="16">
                  <c:v>-921.00369200109981</c:v>
                </c:pt>
                <c:pt idx="17">
                  <c:v>-1298.6336703964</c:v>
                </c:pt>
                <c:pt idx="18">
                  <c:v>-1378.7623251361999</c:v>
                </c:pt>
                <c:pt idx="19">
                  <c:v>-1143.0331470745002</c:v>
                </c:pt>
                <c:pt idx="20">
                  <c:v>-645.44885006079994</c:v>
                </c:pt>
                <c:pt idx="21">
                  <c:v>0</c:v>
                </c:pt>
                <c:pt idx="22">
                  <c:v>631.36007900909999</c:v>
                </c:pt>
                <c:pt idx="23">
                  <c:v>1194.3024968965999</c:v>
                </c:pt>
                <c:pt idx="24">
                  <c:v>1627.8237077327001</c:v>
                </c:pt>
                <c:pt idx="25">
                  <c:v>1884.9449615486999</c:v>
                </c:pt>
                <c:pt idx="26">
                  <c:v>1937.8031808462999</c:v>
                </c:pt>
                <c:pt idx="27">
                  <c:v>1780.6703573847999</c:v>
                </c:pt>
                <c:pt idx="28">
                  <c:v>1430.5742707533002</c:v>
                </c:pt>
                <c:pt idx="29">
                  <c:v>925.45326423880033</c:v>
                </c:pt>
                <c:pt idx="30">
                  <c:v>320.04503665700042</c:v>
                </c:pt>
                <c:pt idx="31">
                  <c:v>-320.04503665699997</c:v>
                </c:pt>
                <c:pt idx="32">
                  <c:v>-925.45326423879987</c:v>
                </c:pt>
                <c:pt idx="33">
                  <c:v>-1430.5742707532997</c:v>
                </c:pt>
                <c:pt idx="34">
                  <c:v>-1780.6703573847997</c:v>
                </c:pt>
                <c:pt idx="35">
                  <c:v>-1937.8031808462999</c:v>
                </c:pt>
                <c:pt idx="36">
                  <c:v>-1884.9449615486999</c:v>
                </c:pt>
                <c:pt idx="37">
                  <c:v>-1627.8237077327001</c:v>
                </c:pt>
                <c:pt idx="38">
                  <c:v>-1194.3024968965999</c:v>
                </c:pt>
                <c:pt idx="39">
                  <c:v>-631.36007900910022</c:v>
                </c:pt>
                <c:pt idx="40">
                  <c:v>0</c:v>
                </c:pt>
                <c:pt idx="41">
                  <c:v>647.04761275630005</c:v>
                </c:pt>
                <c:pt idx="42">
                  <c:v>1249.9999999999986</c:v>
                </c:pt>
                <c:pt idx="43">
                  <c:v>1767.7669529663999</c:v>
                </c:pt>
                <c:pt idx="44">
                  <c:v>2165.0635094610975</c:v>
                </c:pt>
                <c:pt idx="45">
                  <c:v>2414.8145657227001</c:v>
                </c:pt>
                <c:pt idx="46">
                  <c:v>2500</c:v>
                </c:pt>
                <c:pt idx="47">
                  <c:v>2414.8145657227001</c:v>
                </c:pt>
                <c:pt idx="48">
                  <c:v>2165.0635094610975</c:v>
                </c:pt>
                <c:pt idx="49">
                  <c:v>1767.7669529664001</c:v>
                </c:pt>
                <c:pt idx="50">
                  <c:v>1249.9999999999989</c:v>
                </c:pt>
                <c:pt idx="51">
                  <c:v>647.04761275630005</c:v>
                </c:pt>
                <c:pt idx="52">
                  <c:v>3.06287113727155E-13</c:v>
                </c:pt>
                <c:pt idx="53">
                  <c:v>-647.04761275629949</c:v>
                </c:pt>
                <c:pt idx="54">
                  <c:v>-1249.9999999999984</c:v>
                </c:pt>
                <c:pt idx="55">
                  <c:v>-1767.7669529663999</c:v>
                </c:pt>
                <c:pt idx="56">
                  <c:v>-2165.0635094610971</c:v>
                </c:pt>
                <c:pt idx="57">
                  <c:v>-2414.8145657226996</c:v>
                </c:pt>
                <c:pt idx="58">
                  <c:v>-2500</c:v>
                </c:pt>
                <c:pt idx="59">
                  <c:v>-2414.8145657227001</c:v>
                </c:pt>
                <c:pt idx="60">
                  <c:v>-2165.0635094610975</c:v>
                </c:pt>
                <c:pt idx="61">
                  <c:v>-1767.7669529664004</c:v>
                </c:pt>
                <c:pt idx="62">
                  <c:v>-1249.9999999999991</c:v>
                </c:pt>
                <c:pt idx="63">
                  <c:v>-647.0476127563004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4608"/>
        <c:axId val="208974976"/>
      </c:scatterChart>
      <c:valAx>
        <c:axId val="208964608"/>
        <c:scaling>
          <c:orientation val="minMax"/>
          <c:max val="2500"/>
          <c:min val="-25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Х, мкм</a:t>
                </a:r>
              </a:p>
            </c:rich>
          </c:tx>
          <c:layout>
            <c:manualLayout>
              <c:xMode val="edge"/>
              <c:yMode val="edge"/>
              <c:x val="0.89677513468711145"/>
              <c:y val="0.449384420899871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8974976"/>
        <c:crosses val="autoZero"/>
        <c:crossBetween val="midCat"/>
        <c:majorUnit val="500"/>
      </c:valAx>
      <c:valAx>
        <c:axId val="208974976"/>
        <c:scaling>
          <c:orientation val="minMax"/>
          <c:max val="2500"/>
          <c:min val="-25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Y, </a:t>
                </a:r>
                <a:r>
                  <a:rPr lang="ru-R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мкм</a:t>
                </a:r>
              </a:p>
            </c:rich>
          </c:tx>
          <c:layout>
            <c:manualLayout>
              <c:xMode val="edge"/>
              <c:yMode val="edge"/>
              <c:x val="0.57818947368421048"/>
              <c:y val="7.82056994495558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089646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4"/>
          <c:order val="0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Sheet3!$BE$1056</c:f>
              <c:numCache>
                <c:formatCode>General</c:formatCode>
                <c:ptCount val="1"/>
                <c:pt idx="0">
                  <c:v>78.221034046100002</c:v>
                </c:pt>
              </c:numCache>
            </c:numRef>
          </c:xVal>
          <c:yVal>
            <c:numRef>
              <c:f>Sheet3!$BF$1056</c:f>
              <c:numCache>
                <c:formatCode>General</c:formatCode>
                <c:ptCount val="1"/>
                <c:pt idx="0">
                  <c:v>27.674365333200001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Sheet3!$BE$1055</c:f>
              <c:numCache>
                <c:formatCode>General</c:formatCode>
                <c:ptCount val="1"/>
                <c:pt idx="0">
                  <c:v>44.837444750300001</c:v>
                </c:pt>
              </c:numCache>
            </c:numRef>
          </c:xVal>
          <c:yVal>
            <c:numRef>
              <c:f>Sheet3!$BF$1055</c:f>
              <c:numCache>
                <c:formatCode>General</c:formatCode>
                <c:ptCount val="1"/>
                <c:pt idx="0">
                  <c:v>30.025465356000002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33728"/>
        <c:axId val="229971456"/>
      </c:scatterChart>
      <c:valAx>
        <c:axId val="22983372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971456"/>
        <c:crosses val="autoZero"/>
        <c:crossBetween val="midCat"/>
      </c:valAx>
      <c:valAx>
        <c:axId val="22997145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833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4"/>
          <c:order val="0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Sheet3!$AV$1059</c:f>
              <c:numCache>
                <c:formatCode>General</c:formatCode>
                <c:ptCount val="1"/>
                <c:pt idx="0">
                  <c:v>40.107595103599998</c:v>
                </c:pt>
              </c:numCache>
            </c:numRef>
          </c:xVal>
          <c:yVal>
            <c:numRef>
              <c:f>Sheet3!$AW$1059</c:f>
              <c:numCache>
                <c:formatCode>General</c:formatCode>
                <c:ptCount val="1"/>
                <c:pt idx="0">
                  <c:v>2.1266464213999998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Sheet3!$AV$1058</c:f>
              <c:numCache>
                <c:formatCode>General</c:formatCode>
                <c:ptCount val="1"/>
                <c:pt idx="0">
                  <c:v>57.439143426699999</c:v>
                </c:pt>
              </c:numCache>
            </c:numRef>
          </c:xVal>
          <c:yVal>
            <c:numRef>
              <c:f>Sheet3!$AW$1058</c:f>
              <c:numCache>
                <c:formatCode>General</c:formatCode>
                <c:ptCount val="1"/>
                <c:pt idx="0">
                  <c:v>33.108503321299999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96800"/>
        <c:axId val="230023936"/>
      </c:scatterChart>
      <c:valAx>
        <c:axId val="22999680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023936"/>
        <c:crosses val="autoZero"/>
        <c:crossBetween val="midCat"/>
      </c:valAx>
      <c:valAx>
        <c:axId val="23002393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9996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330890461137552E-2"/>
          <c:y val="0.14807513506693795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Sheet3!$AY$1059</c:f>
              <c:numCache>
                <c:formatCode>General</c:formatCode>
                <c:ptCount val="1"/>
                <c:pt idx="0">
                  <c:v>44.480224013099999</c:v>
                </c:pt>
              </c:numCache>
            </c:numRef>
          </c:xVal>
          <c:yVal>
            <c:numRef>
              <c:f>Sheet3!$AZ$1059</c:f>
              <c:numCache>
                <c:formatCode>General</c:formatCode>
                <c:ptCount val="1"/>
                <c:pt idx="0">
                  <c:v>1.8656024654000001</c:v>
                </c:pt>
              </c:numCache>
            </c:numRef>
          </c:yVal>
          <c:smooth val="0"/>
        </c:ser>
        <c:ser>
          <c:idx val="4"/>
          <c:order val="1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Sheet3!$AY$1058</c:f>
              <c:numCache>
                <c:formatCode>General</c:formatCode>
                <c:ptCount val="1"/>
                <c:pt idx="0">
                  <c:v>55.284650362100002</c:v>
                </c:pt>
              </c:numCache>
            </c:numRef>
          </c:xVal>
          <c:yVal>
            <c:numRef>
              <c:f>Sheet3!$AZ$1058</c:f>
              <c:numCache>
                <c:formatCode>General</c:formatCode>
                <c:ptCount val="1"/>
                <c:pt idx="0">
                  <c:v>21.266505484300001</c:v>
                </c:pt>
              </c:numCache>
            </c:numRef>
          </c:yVal>
          <c:smooth val="0"/>
        </c:ser>
        <c:ser>
          <c:idx val="6"/>
          <c:order val="2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Sheet3!$AY$1060</c:f>
              <c:numCache>
                <c:formatCode>General</c:formatCode>
                <c:ptCount val="1"/>
                <c:pt idx="0">
                  <c:v>56.3826016704</c:v>
                </c:pt>
              </c:numCache>
            </c:numRef>
          </c:xVal>
          <c:yVal>
            <c:numRef>
              <c:f>Sheet3!$AZ$1060</c:f>
              <c:numCache>
                <c:formatCode>General</c:formatCode>
                <c:ptCount val="1"/>
                <c:pt idx="0">
                  <c:v>26.592847921299999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62336"/>
        <c:axId val="230064896"/>
      </c:scatterChart>
      <c:valAx>
        <c:axId val="23006233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064896"/>
        <c:crosses val="autoZero"/>
        <c:crossBetween val="midCat"/>
      </c:valAx>
      <c:valAx>
        <c:axId val="23006489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0623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Sheet3!$BB$1059</c:f>
              <c:numCache>
                <c:formatCode>General</c:formatCode>
                <c:ptCount val="1"/>
                <c:pt idx="0">
                  <c:v>90.228954127500003</c:v>
                </c:pt>
              </c:numCache>
            </c:numRef>
          </c:xVal>
          <c:yVal>
            <c:numRef>
              <c:f>Sheet3!$BC$1059</c:f>
              <c:numCache>
                <c:formatCode>General</c:formatCode>
                <c:ptCount val="1"/>
                <c:pt idx="0">
                  <c:v>16.758535013900001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Sheet3!$BB$1058</c:f>
              <c:numCache>
                <c:formatCode>General</c:formatCode>
                <c:ptCount val="1"/>
                <c:pt idx="0">
                  <c:v>65.994663885500003</c:v>
                </c:pt>
              </c:numCache>
            </c:numRef>
          </c:xVal>
          <c:yVal>
            <c:numRef>
              <c:f>Sheet3!$BC$1058</c:f>
              <c:numCache>
                <c:formatCode>General</c:formatCode>
                <c:ptCount val="1"/>
                <c:pt idx="0">
                  <c:v>31.327993179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02528"/>
        <c:axId val="230109184"/>
      </c:scatterChart>
      <c:valAx>
        <c:axId val="23010252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109184"/>
        <c:crosses val="autoZero"/>
        <c:crossBetween val="midCat"/>
      </c:valAx>
      <c:valAx>
        <c:axId val="23010918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102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769730354567134E-2"/>
          <c:y val="0.14807513506693795"/>
          <c:w val="0.85029377712552279"/>
          <c:h val="0.71973536066612365"/>
        </c:manualLayout>
      </c:layout>
      <c:scatterChart>
        <c:scatterStyle val="lineMarker"/>
        <c:varyColors val="0"/>
        <c:ser>
          <c:idx val="3"/>
          <c:order val="0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Sheet3!$BE$1059</c:f>
              <c:numCache>
                <c:formatCode>General</c:formatCode>
                <c:ptCount val="1"/>
                <c:pt idx="0">
                  <c:v>85.148775102900004</c:v>
                </c:pt>
              </c:numCache>
            </c:numRef>
          </c:xVal>
          <c:yVal>
            <c:numRef>
              <c:f>Sheet3!$BF$1059</c:f>
              <c:numCache>
                <c:formatCode>General</c:formatCode>
                <c:ptCount val="1"/>
                <c:pt idx="0">
                  <c:v>5.5914306310999997</c:v>
                </c:pt>
              </c:numCache>
            </c:numRef>
          </c:yVal>
          <c:smooth val="0"/>
        </c:ser>
        <c:ser>
          <c:idx val="5"/>
          <c:order val="1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Sheet3!$BE$1058</c:f>
              <c:numCache>
                <c:formatCode>General</c:formatCode>
                <c:ptCount val="1"/>
                <c:pt idx="0">
                  <c:v>21.8217667959</c:v>
                </c:pt>
              </c:numCache>
            </c:numRef>
          </c:xVal>
          <c:yVal>
            <c:numRef>
              <c:f>Sheet3!$BF$1058</c:f>
              <c:numCache>
                <c:formatCode>General</c:formatCode>
                <c:ptCount val="1"/>
                <c:pt idx="0">
                  <c:v>-22.148966484399999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42720"/>
        <c:axId val="230145024"/>
      </c:scatterChart>
      <c:valAx>
        <c:axId val="23014272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145024"/>
        <c:crosses val="autoZero"/>
        <c:crossBetween val="midCat"/>
      </c:valAx>
      <c:valAx>
        <c:axId val="23014502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1427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501130176949798E-2"/>
          <c:y val="0.15661310899452024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Sheet3!$AV$1062:$AV$1063</c:f>
              <c:numCache>
                <c:formatCode>General</c:formatCode>
                <c:ptCount val="2"/>
                <c:pt idx="0">
                  <c:v>14.675391637300001</c:v>
                </c:pt>
                <c:pt idx="1">
                  <c:v>34.823797922799997</c:v>
                </c:pt>
              </c:numCache>
            </c:numRef>
          </c:xVal>
          <c:yVal>
            <c:numRef>
              <c:f>Sheet3!$AW$1062:$AW$1063</c:f>
              <c:numCache>
                <c:formatCode>General</c:formatCode>
                <c:ptCount val="2"/>
                <c:pt idx="0">
                  <c:v>3.6971106234</c:v>
                </c:pt>
                <c:pt idx="1">
                  <c:v>24.696581177599999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56640"/>
        <c:axId val="230258560"/>
      </c:scatterChart>
      <c:valAx>
        <c:axId val="23025664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258560"/>
        <c:crosses val="autoZero"/>
        <c:crossBetween val="midCat"/>
      </c:valAx>
      <c:valAx>
        <c:axId val="23025856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256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354850212473271E-2"/>
          <c:y val="0.15945910030371432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Sheet3!$AY$1063</c:f>
              <c:numCache>
                <c:formatCode>General</c:formatCode>
                <c:ptCount val="1"/>
                <c:pt idx="0">
                  <c:v>65.401470276400005</c:v>
                </c:pt>
              </c:numCache>
            </c:numRef>
          </c:xVal>
          <c:yVal>
            <c:numRef>
              <c:f>Sheet3!$AZ$1063</c:f>
              <c:numCache>
                <c:formatCode>General</c:formatCode>
                <c:ptCount val="1"/>
                <c:pt idx="0">
                  <c:v>27.445255836499999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Sheet3!$AY$1062</c:f>
              <c:numCache>
                <c:formatCode>General</c:formatCode>
                <c:ptCount val="1"/>
                <c:pt idx="0">
                  <c:v>33.802848100600002</c:v>
                </c:pt>
              </c:numCache>
            </c:numRef>
          </c:xVal>
          <c:yVal>
            <c:numRef>
              <c:f>Sheet3!$AZ$1062</c:f>
              <c:numCache>
                <c:formatCode>General</c:formatCode>
                <c:ptCount val="1"/>
                <c:pt idx="0">
                  <c:v>39.267168229100001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00288"/>
        <c:axId val="230302848"/>
      </c:scatterChart>
      <c:valAx>
        <c:axId val="23030028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02848"/>
        <c:crosses val="autoZero"/>
        <c:crossBetween val="midCat"/>
      </c:valAx>
      <c:valAx>
        <c:axId val="23030284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00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7880996380899"/>
          <c:y val="0.11961522197499695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Sheet3!$AT$1067</c:f>
              <c:numCache>
                <c:formatCode>General</c:formatCode>
                <c:ptCount val="1"/>
                <c:pt idx="0">
                  <c:v>77.731916591100003</c:v>
                </c:pt>
              </c:numCache>
            </c:numRef>
          </c:xVal>
          <c:yVal>
            <c:numRef>
              <c:f>Sheet3!$AU$1067</c:f>
              <c:numCache>
                <c:formatCode>General</c:formatCode>
                <c:ptCount val="1"/>
                <c:pt idx="0">
                  <c:v>21.1170612602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Sheet3!$AT$1065</c:f>
              <c:numCache>
                <c:formatCode>General</c:formatCode>
                <c:ptCount val="1"/>
                <c:pt idx="0">
                  <c:v>39.399599838999997</c:v>
                </c:pt>
              </c:numCache>
            </c:numRef>
          </c:xVal>
          <c:yVal>
            <c:numRef>
              <c:f>Sheet3!$AU$1065</c:f>
              <c:numCache>
                <c:formatCode>General</c:formatCode>
                <c:ptCount val="1"/>
                <c:pt idx="0">
                  <c:v>104.9850506369</c:v>
                </c:pt>
              </c:numCache>
            </c:numRef>
          </c:yVal>
          <c:smooth val="0"/>
        </c:ser>
        <c:ser>
          <c:idx val="5"/>
          <c:order val="2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Sheet3!$AT$1066</c:f>
              <c:numCache>
                <c:formatCode>General</c:formatCode>
                <c:ptCount val="1"/>
                <c:pt idx="0">
                  <c:v>48.460346799500002</c:v>
                </c:pt>
              </c:numCache>
            </c:numRef>
          </c:xVal>
          <c:yVal>
            <c:numRef>
              <c:f>Sheet3!$AU$1066</c:f>
              <c:numCache>
                <c:formatCode>General</c:formatCode>
                <c:ptCount val="1"/>
                <c:pt idx="0">
                  <c:v>29.373884821000001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28960"/>
        <c:axId val="230339712"/>
      </c:scatterChart>
      <c:valAx>
        <c:axId val="23032896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39712"/>
        <c:crosses val="autoZero"/>
        <c:crossBetween val="midCat"/>
      </c:valAx>
      <c:valAx>
        <c:axId val="23033971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2896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Sheet3!$AV$1065</c:f>
              <c:numCache>
                <c:formatCode>General</c:formatCode>
                <c:ptCount val="1"/>
                <c:pt idx="0">
                  <c:v>15.224509174</c:v>
                </c:pt>
              </c:numCache>
            </c:numRef>
          </c:xVal>
          <c:yVal>
            <c:numRef>
              <c:f>Sheet3!$AW$1065</c:f>
              <c:numCache>
                <c:formatCode>General</c:formatCode>
                <c:ptCount val="1"/>
                <c:pt idx="0">
                  <c:v>26.987792388199999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Sheet3!$AV$1066</c:f>
              <c:numCache>
                <c:formatCode>General</c:formatCode>
                <c:ptCount val="1"/>
                <c:pt idx="0">
                  <c:v>65.497481084200004</c:v>
                </c:pt>
              </c:numCache>
            </c:numRef>
          </c:xVal>
          <c:yVal>
            <c:numRef>
              <c:f>Sheet3!$AW$1066</c:f>
              <c:numCache>
                <c:formatCode>General</c:formatCode>
                <c:ptCount val="1"/>
                <c:pt idx="0">
                  <c:v>24.418849363300001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65056"/>
        <c:axId val="230388096"/>
      </c:scatterChart>
      <c:valAx>
        <c:axId val="23036505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88096"/>
        <c:crosses val="autoZero"/>
        <c:crossBetween val="midCat"/>
      </c:valAx>
      <c:valAx>
        <c:axId val="23038809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365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062290283520202E-2"/>
          <c:y val="0.13384517852096744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Sheet3!$AY$1065</c:f>
              <c:numCache>
                <c:formatCode>General</c:formatCode>
                <c:ptCount val="1"/>
                <c:pt idx="0">
                  <c:v>33.955875890900003</c:v>
                </c:pt>
              </c:numCache>
            </c:numRef>
          </c:xVal>
          <c:yVal>
            <c:numRef>
              <c:f>Sheet3!$AZ$1065</c:f>
              <c:numCache>
                <c:formatCode>General</c:formatCode>
                <c:ptCount val="1"/>
                <c:pt idx="0">
                  <c:v>30.023433770699999</c:v>
                </c:pt>
              </c:numCache>
            </c:numRef>
          </c:yVal>
          <c:smooth val="0"/>
        </c:ser>
        <c:ser>
          <c:idx val="2"/>
          <c:order val="1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Sheet3!$AY$1066</c:f>
              <c:numCache>
                <c:formatCode>General</c:formatCode>
                <c:ptCount val="1"/>
                <c:pt idx="0">
                  <c:v>64.863178199000004</c:v>
                </c:pt>
              </c:numCache>
            </c:numRef>
          </c:xVal>
          <c:yVal>
            <c:numRef>
              <c:f>Sheet3!$AZ$1066</c:f>
              <c:numCache>
                <c:formatCode>General</c:formatCode>
                <c:ptCount val="1"/>
                <c:pt idx="0">
                  <c:v>1.8997356188000001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1264"/>
        <c:axId val="230493568"/>
      </c:scatterChart>
      <c:valAx>
        <c:axId val="230491264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493568"/>
        <c:crosses val="autoZero"/>
        <c:crossBetween val="midCat"/>
      </c:valAx>
      <c:valAx>
        <c:axId val="23049356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4912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7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10559716599596E-2"/>
          <c:y val="0.18334783577140457"/>
          <c:w val="0.88696933861550065"/>
          <c:h val="0.751919268712100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dPt>
            <c:idx val="0"/>
            <c:marker>
              <c:symbol val="diamond"/>
              <c:size val="15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2"/>
                  <a:stretch>
                    <a:fillRect/>
                  </a:stretch>
                </a:blipFill>
                <a:ln w="0">
                  <a:noFill/>
                </a:ln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5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circle"/>
              <c:size val="15"/>
              <c:spPr>
                <a:blipFill dpi="0" rotWithShape="1">
                  <a:blip xmlns:r="http://schemas.openxmlformats.org/officeDocument/2006/relationships" r:embed="rId6"/>
                  <a:srcRect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circle"/>
              <c:size val="15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</c:dPt>
          <c:xVal>
            <c:numRef>
              <c:f>Sheet3!$T$94:$T$100</c:f>
              <c:numCache>
                <c:formatCode>General</c:formatCode>
                <c:ptCount val="7"/>
                <c:pt idx="0">
                  <c:v>-88.189612363199998</c:v>
                </c:pt>
                <c:pt idx="1">
                  <c:v>112.90264133479999</c:v>
                </c:pt>
                <c:pt idx="2">
                  <c:v>-17.6515262785</c:v>
                </c:pt>
                <c:pt idx="3">
                  <c:v>28.685357644900002</c:v>
                </c:pt>
                <c:pt idx="4">
                  <c:v>-30.513404829199999</c:v>
                </c:pt>
                <c:pt idx="5">
                  <c:v>10.409786602100001</c:v>
                </c:pt>
                <c:pt idx="6">
                  <c:v>3.6590044804000001</c:v>
                </c:pt>
              </c:numCache>
            </c:numRef>
          </c:xVal>
          <c:yVal>
            <c:numRef>
              <c:f>Sheet3!$U$94:$U$100</c:f>
              <c:numCache>
                <c:formatCode>General</c:formatCode>
                <c:ptCount val="7"/>
                <c:pt idx="0">
                  <c:v>6.6945539783000001</c:v>
                </c:pt>
                <c:pt idx="1">
                  <c:v>94.939805957700003</c:v>
                </c:pt>
                <c:pt idx="2">
                  <c:v>286.62099911680002</c:v>
                </c:pt>
                <c:pt idx="3">
                  <c:v>-69.952802835100002</c:v>
                </c:pt>
                <c:pt idx="4">
                  <c:v>39.145457359799998</c:v>
                </c:pt>
                <c:pt idx="5">
                  <c:v>43.613331083600002</c:v>
                </c:pt>
                <c:pt idx="6">
                  <c:v>14.0109081389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9168"/>
        <c:axId val="223881088"/>
      </c:scatterChart>
      <c:valAx>
        <c:axId val="22387916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3881088"/>
        <c:crosses val="autoZero"/>
        <c:crossBetween val="midCat"/>
      </c:valAx>
      <c:valAx>
        <c:axId val="22388108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3879168"/>
        <c:crosses val="autoZero"/>
        <c:crossBetween val="midCat"/>
      </c:valAx>
      <c:spPr>
        <a:solidFill>
          <a:schemeClr val="bg1">
            <a:alpha val="75000"/>
          </a:schemeClr>
        </a:solidFill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745770603231422E-2"/>
          <c:y val="0.14522914375774384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Sheet3!$BB$1066</c:f>
              <c:numCache>
                <c:formatCode>General</c:formatCode>
                <c:ptCount val="1"/>
                <c:pt idx="0">
                  <c:v>-12.311673727300001</c:v>
                </c:pt>
              </c:numCache>
            </c:numRef>
          </c:xVal>
          <c:yVal>
            <c:numRef>
              <c:f>Sheet3!$BC$1066</c:f>
              <c:numCache>
                <c:formatCode>General</c:formatCode>
                <c:ptCount val="1"/>
                <c:pt idx="0">
                  <c:v>4.4966124088999999</c:v>
                </c:pt>
              </c:numCache>
            </c:numRef>
          </c:yVal>
          <c:smooth val="0"/>
        </c:ser>
        <c:ser>
          <c:idx val="5"/>
          <c:order val="1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Sheet3!$BB$1065</c:f>
              <c:numCache>
                <c:formatCode>General</c:formatCode>
                <c:ptCount val="1"/>
                <c:pt idx="0">
                  <c:v>50.907433779999998</c:v>
                </c:pt>
              </c:numCache>
            </c:numRef>
          </c:xVal>
          <c:yVal>
            <c:numRef>
              <c:f>Sheet3!$BC$1065</c:f>
              <c:numCache>
                <c:formatCode>General</c:formatCode>
                <c:ptCount val="1"/>
                <c:pt idx="0">
                  <c:v>1.4997170683000001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43744"/>
        <c:axId val="230546048"/>
      </c:scatterChart>
      <c:valAx>
        <c:axId val="230543744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546048"/>
        <c:crosses val="autoZero"/>
        <c:crossBetween val="midCat"/>
      </c:valAx>
      <c:valAx>
        <c:axId val="23054604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5437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2477170425614079E-2"/>
          <c:y val="0.13669116983016155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Sheet3!$BE$1065</c:f>
              <c:numCache>
                <c:formatCode>General</c:formatCode>
                <c:ptCount val="1"/>
                <c:pt idx="0">
                  <c:v>22.329085427999999</c:v>
                </c:pt>
              </c:numCache>
            </c:numRef>
          </c:xVal>
          <c:yVal>
            <c:numRef>
              <c:f>Sheet3!$BF$1065</c:f>
              <c:numCache>
                <c:formatCode>General</c:formatCode>
                <c:ptCount val="1"/>
                <c:pt idx="0">
                  <c:v>20.927041517700001</c:v>
                </c:pt>
              </c:numCache>
            </c:numRef>
          </c:yVal>
          <c:smooth val="0"/>
        </c:ser>
        <c:ser>
          <c:idx val="4"/>
          <c:order val="1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Sheet3!$BE$1066</c:f>
              <c:numCache>
                <c:formatCode>General</c:formatCode>
                <c:ptCount val="1"/>
                <c:pt idx="0">
                  <c:v>69.965500438500001</c:v>
                </c:pt>
              </c:numCache>
            </c:numRef>
          </c:xVal>
          <c:yVal>
            <c:numRef>
              <c:f>Sheet3!$BF$1066</c:f>
              <c:numCache>
                <c:formatCode>General</c:formatCode>
                <c:ptCount val="1"/>
                <c:pt idx="0">
                  <c:v>-3.5761586451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3200"/>
        <c:axId val="230590336"/>
      </c:scatterChart>
      <c:valAx>
        <c:axId val="23056320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590336"/>
        <c:crosses val="autoZero"/>
        <c:crossBetween val="midCat"/>
      </c:valAx>
      <c:valAx>
        <c:axId val="23059033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563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354850212473271E-2"/>
          <c:y val="0.15945910030371432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Sheet3!$AT$1069</c:f>
              <c:numCache>
                <c:formatCode>General</c:formatCode>
                <c:ptCount val="1"/>
                <c:pt idx="0">
                  <c:v>14.272992146</c:v>
                </c:pt>
              </c:numCache>
            </c:numRef>
          </c:xVal>
          <c:yVal>
            <c:numRef>
              <c:f>Sheet3!$AU$1069</c:f>
              <c:numCache>
                <c:formatCode>General</c:formatCode>
                <c:ptCount val="1"/>
                <c:pt idx="0">
                  <c:v>4.2253799935999998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Sheet3!$AT$1070</c:f>
              <c:numCache>
                <c:formatCode>General</c:formatCode>
                <c:ptCount val="1"/>
                <c:pt idx="0">
                  <c:v>62.588091227600003</c:v>
                </c:pt>
              </c:numCache>
            </c:numRef>
          </c:xVal>
          <c:yVal>
            <c:numRef>
              <c:f>Sheet3!$AU$1070</c:f>
              <c:numCache>
                <c:formatCode>General</c:formatCode>
                <c:ptCount val="1"/>
                <c:pt idx="0">
                  <c:v>20.395199379400001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07488"/>
        <c:axId val="230618240"/>
      </c:scatterChart>
      <c:valAx>
        <c:axId val="23060748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18240"/>
        <c:crosses val="autoZero"/>
        <c:crossBetween val="midCat"/>
      </c:valAx>
      <c:valAx>
        <c:axId val="23061824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074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50390090607E-2"/>
          <c:y val="0.16230509161290843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Sheet3!$AV$1070</c:f>
              <c:numCache>
                <c:formatCode>General</c:formatCode>
                <c:ptCount val="1"/>
                <c:pt idx="0">
                  <c:v>56.709032895199996</c:v>
                </c:pt>
              </c:numCache>
            </c:numRef>
          </c:xVal>
          <c:yVal>
            <c:numRef>
              <c:f>Sheet3!$AW$1070</c:f>
              <c:numCache>
                <c:formatCode>General</c:formatCode>
                <c:ptCount val="1"/>
                <c:pt idx="0">
                  <c:v>27.679595237600001</c:v>
                </c:pt>
              </c:numCache>
            </c:numRef>
          </c:yVal>
          <c:smooth val="0"/>
        </c:ser>
        <c:ser>
          <c:idx val="4"/>
          <c:order val="1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Sheet3!$AV$1069</c:f>
              <c:numCache>
                <c:formatCode>General</c:formatCode>
                <c:ptCount val="1"/>
                <c:pt idx="0">
                  <c:v>24.1661959688</c:v>
                </c:pt>
              </c:numCache>
            </c:numRef>
          </c:xVal>
          <c:yVal>
            <c:numRef>
              <c:f>Sheet3!$AW$1069</c:f>
              <c:numCache>
                <c:formatCode>General</c:formatCode>
                <c:ptCount val="1"/>
                <c:pt idx="0">
                  <c:v>28.6670549197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59968"/>
        <c:axId val="230662528"/>
      </c:scatterChart>
      <c:valAx>
        <c:axId val="23065996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62528"/>
        <c:crosses val="autoZero"/>
        <c:crossBetween val="midCat"/>
      </c:valAx>
      <c:valAx>
        <c:axId val="23066252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599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892050567707956E-2"/>
          <c:y val="0.14807513506693795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Sheet3!$AY$1070</c:f>
              <c:numCache>
                <c:formatCode>General</c:formatCode>
                <c:ptCount val="1"/>
                <c:pt idx="0">
                  <c:v>96.4338480925</c:v>
                </c:pt>
              </c:numCache>
            </c:numRef>
          </c:xVal>
          <c:yVal>
            <c:numRef>
              <c:f>Sheet3!$AZ$1070</c:f>
              <c:numCache>
                <c:formatCode>General</c:formatCode>
                <c:ptCount val="1"/>
                <c:pt idx="0">
                  <c:v>103.5474695114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Sheet3!$AY$1069</c:f>
              <c:numCache>
                <c:formatCode>General</c:formatCode>
                <c:ptCount val="1"/>
                <c:pt idx="0">
                  <c:v>-5.7996955856000003</c:v>
                </c:pt>
              </c:numCache>
            </c:numRef>
          </c:xVal>
          <c:yVal>
            <c:numRef>
              <c:f>Sheet3!$AZ$1069</c:f>
              <c:numCache>
                <c:formatCode>General</c:formatCode>
                <c:ptCount val="1"/>
                <c:pt idx="0">
                  <c:v>1.2353993441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96064"/>
        <c:axId val="230698368"/>
      </c:scatterChart>
      <c:valAx>
        <c:axId val="230696064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98368"/>
        <c:crosses val="autoZero"/>
        <c:crossBetween val="midCat"/>
      </c:valAx>
      <c:valAx>
        <c:axId val="23069836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696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330890461137552E-2"/>
          <c:y val="0.14807513506693795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Sheet3!$BB$1069</c:f>
              <c:numCache>
                <c:formatCode>General</c:formatCode>
                <c:ptCount val="1"/>
                <c:pt idx="0">
                  <c:v>49.262271269599999</c:v>
                </c:pt>
              </c:numCache>
            </c:numRef>
          </c:xVal>
          <c:yVal>
            <c:numRef>
              <c:f>Sheet3!$BC$1069</c:f>
              <c:numCache>
                <c:formatCode>General</c:formatCode>
                <c:ptCount val="1"/>
                <c:pt idx="0">
                  <c:v>29.893953421199999</c:v>
                </c:pt>
              </c:numCache>
            </c:numRef>
          </c:yVal>
          <c:smooth val="0"/>
        </c:ser>
        <c:ser>
          <c:idx val="4"/>
          <c:order val="1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Sheet3!$BB$1070</c:f>
              <c:numCache>
                <c:formatCode>General</c:formatCode>
                <c:ptCount val="1"/>
                <c:pt idx="0">
                  <c:v>73.893519819600002</c:v>
                </c:pt>
              </c:numCache>
            </c:numRef>
          </c:xVal>
          <c:yVal>
            <c:numRef>
              <c:f>Sheet3!$BC$1070</c:f>
              <c:numCache>
                <c:formatCode>General</c:formatCode>
                <c:ptCount val="1"/>
                <c:pt idx="0">
                  <c:v>53.621773244099998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0352"/>
        <c:axId val="230742656"/>
      </c:scatterChart>
      <c:valAx>
        <c:axId val="23074035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742656"/>
        <c:crosses val="autoZero"/>
        <c:crossBetween val="midCat"/>
      </c:valAx>
      <c:valAx>
        <c:axId val="23074265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740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354850212473271E-2"/>
          <c:y val="0.15092112637613203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Sheet3!$AV$1073</c:f>
              <c:numCache>
                <c:formatCode>General</c:formatCode>
                <c:ptCount val="1"/>
                <c:pt idx="0">
                  <c:v>62.926374295199999</c:v>
                </c:pt>
              </c:numCache>
            </c:numRef>
          </c:xVal>
          <c:yVal>
            <c:numRef>
              <c:f>Sheet3!$AW$1073</c:f>
              <c:numCache>
                <c:formatCode>General</c:formatCode>
                <c:ptCount val="1"/>
                <c:pt idx="0">
                  <c:v>46.655707041900001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Sheet3!$AV$1072</c:f>
              <c:numCache>
                <c:formatCode>General</c:formatCode>
                <c:ptCount val="1"/>
                <c:pt idx="0">
                  <c:v>28.497851251099998</c:v>
                </c:pt>
              </c:numCache>
            </c:numRef>
          </c:xVal>
          <c:yVal>
            <c:numRef>
              <c:f>Sheet3!$AW$1072</c:f>
              <c:numCache>
                <c:formatCode>General</c:formatCode>
                <c:ptCount val="1"/>
                <c:pt idx="0">
                  <c:v>40.165779422500002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29440"/>
        <c:axId val="230856576"/>
      </c:scatterChart>
      <c:valAx>
        <c:axId val="23082944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856576"/>
        <c:crosses val="autoZero"/>
        <c:crossBetween val="midCat"/>
      </c:valAx>
      <c:valAx>
        <c:axId val="23085657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829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508992828552"/>
          <c:y val="0.14238315244854974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Sheet3!$AY$1073</c:f>
              <c:numCache>
                <c:formatCode>General</c:formatCode>
                <c:ptCount val="1"/>
                <c:pt idx="0">
                  <c:v>63.1031349183</c:v>
                </c:pt>
              </c:numCache>
            </c:numRef>
          </c:xVal>
          <c:yVal>
            <c:numRef>
              <c:f>Sheet3!$AZ$1073</c:f>
              <c:numCache>
                <c:formatCode>General</c:formatCode>
                <c:ptCount val="1"/>
                <c:pt idx="0">
                  <c:v>62.159855330900001</c:v>
                </c:pt>
              </c:numCache>
            </c:numRef>
          </c:yVal>
          <c:smooth val="0"/>
        </c:ser>
        <c:ser>
          <c:idx val="5"/>
          <c:order val="1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Sheet3!$AY$1072</c:f>
              <c:numCache>
                <c:formatCode>General</c:formatCode>
                <c:ptCount val="1"/>
                <c:pt idx="0">
                  <c:v>12.134058188299999</c:v>
                </c:pt>
              </c:numCache>
            </c:numRef>
          </c:xVal>
          <c:yVal>
            <c:numRef>
              <c:f>Sheet3!$AZ$1072</c:f>
              <c:numCache>
                <c:formatCode>General</c:formatCode>
                <c:ptCount val="1"/>
                <c:pt idx="0">
                  <c:v>30.739059842300001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73728"/>
        <c:axId val="230888576"/>
      </c:scatterChart>
      <c:valAx>
        <c:axId val="23087372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888576"/>
        <c:crosses val="autoZero"/>
        <c:crossBetween val="midCat"/>
      </c:valAx>
      <c:valAx>
        <c:axId val="23088857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8737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086250034855922E-2"/>
          <c:y val="0.12246121328419106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Sheet3!$BB$1073</c:f>
              <c:numCache>
                <c:formatCode>General</c:formatCode>
                <c:ptCount val="1"/>
                <c:pt idx="0">
                  <c:v>41.109530178299998</c:v>
                </c:pt>
              </c:numCache>
            </c:numRef>
          </c:xVal>
          <c:yVal>
            <c:numRef>
              <c:f>Sheet3!$BC$1073</c:f>
              <c:numCache>
                <c:formatCode>General</c:formatCode>
                <c:ptCount val="1"/>
                <c:pt idx="0">
                  <c:v>30.0560496879</c:v>
                </c:pt>
              </c:numCache>
            </c:numRef>
          </c:yVal>
          <c:smooth val="0"/>
        </c:ser>
        <c:ser>
          <c:idx val="3"/>
          <c:order val="1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Sheet3!$BB$1072</c:f>
              <c:numCache>
                <c:formatCode>General</c:formatCode>
                <c:ptCount val="1"/>
                <c:pt idx="0">
                  <c:v>67.457119878699999</c:v>
                </c:pt>
              </c:numCache>
            </c:numRef>
          </c:xVal>
          <c:yVal>
            <c:numRef>
              <c:f>Sheet3!$BC$1072</c:f>
              <c:numCache>
                <c:formatCode>General</c:formatCode>
                <c:ptCount val="1"/>
                <c:pt idx="0">
                  <c:v>-0.56707976739999999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01632"/>
        <c:axId val="230932864"/>
      </c:scatterChart>
      <c:valAx>
        <c:axId val="23090163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932864"/>
        <c:crosses val="autoZero"/>
        <c:crossBetween val="midCat"/>
      </c:valAx>
      <c:valAx>
        <c:axId val="23093286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09016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453210674278353E-2"/>
          <c:y val="0.13099918721177334"/>
          <c:w val="0.85029377712552279"/>
          <c:h val="0.71973536066612365"/>
        </c:manualLayout>
      </c:layout>
      <c:scatterChart>
        <c:scatterStyle val="lineMarker"/>
        <c:varyColors val="0"/>
        <c:ser>
          <c:idx val="3"/>
          <c:order val="0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Sheet3!$BE$1073</c:f>
              <c:numCache>
                <c:formatCode>General</c:formatCode>
                <c:ptCount val="1"/>
                <c:pt idx="0">
                  <c:v>25.1983955786</c:v>
                </c:pt>
              </c:numCache>
            </c:numRef>
          </c:xVal>
          <c:yVal>
            <c:numRef>
              <c:f>Sheet3!$BF$1073</c:f>
              <c:numCache>
                <c:formatCode>General</c:formatCode>
                <c:ptCount val="1"/>
                <c:pt idx="0">
                  <c:v>40.994779773899999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Sheet3!$BE$1072</c:f>
              <c:numCache>
                <c:formatCode>General</c:formatCode>
                <c:ptCount val="1"/>
                <c:pt idx="0">
                  <c:v>101.48630534039999</c:v>
                </c:pt>
              </c:numCache>
            </c:numRef>
          </c:xVal>
          <c:yVal>
            <c:numRef>
              <c:f>Sheet3!$BF$1072</c:f>
              <c:numCache>
                <c:formatCode>General</c:formatCode>
                <c:ptCount val="1"/>
                <c:pt idx="0">
                  <c:v>37.238879495200003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27840"/>
        <c:axId val="231030144"/>
      </c:scatterChart>
      <c:valAx>
        <c:axId val="23102784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30144"/>
        <c:crosses val="autoZero"/>
        <c:crossBetween val="midCat"/>
      </c:valAx>
      <c:valAx>
        <c:axId val="23103014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27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Розташування 60 </a:t>
            </a:r>
          </a:p>
          <a:p>
            <a:pPr>
              <a:defRPr/>
            </a:pPr>
            <a:r>
              <a:rPr lang="ru-RU"/>
              <a:t>марок на зіниці (планований експеримент)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265682656826573E-2"/>
          <c:y val="0.18573629515822718"/>
          <c:w val="0.77083766743179238"/>
          <c:h val="0.708933984877906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Sheet3!$O$3:$O$62</c:f>
              <c:numCache>
                <c:formatCode>General</c:formatCode>
                <c:ptCount val="6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0</c:v>
                </c:pt>
                <c:pt idx="13">
                  <c:v>30</c:v>
                </c:pt>
                <c:pt idx="14">
                  <c:v>60</c:v>
                </c:pt>
                <c:pt idx="15">
                  <c:v>90</c:v>
                </c:pt>
                <c:pt idx="16">
                  <c:v>120</c:v>
                </c:pt>
                <c:pt idx="17">
                  <c:v>150</c:v>
                </c:pt>
                <c:pt idx="18">
                  <c:v>180</c:v>
                </c:pt>
                <c:pt idx="19">
                  <c:v>210</c:v>
                </c:pt>
                <c:pt idx="20">
                  <c:v>240</c:v>
                </c:pt>
                <c:pt idx="21">
                  <c:v>270</c:v>
                </c:pt>
                <c:pt idx="22">
                  <c:v>300</c:v>
                </c:pt>
                <c:pt idx="23">
                  <c:v>330</c:v>
                </c:pt>
                <c:pt idx="24">
                  <c:v>0</c:v>
                </c:pt>
                <c:pt idx="25">
                  <c:v>30</c:v>
                </c:pt>
                <c:pt idx="26">
                  <c:v>60</c:v>
                </c:pt>
                <c:pt idx="27">
                  <c:v>90</c:v>
                </c:pt>
                <c:pt idx="28">
                  <c:v>120</c:v>
                </c:pt>
                <c:pt idx="29">
                  <c:v>150</c:v>
                </c:pt>
                <c:pt idx="30">
                  <c:v>180</c:v>
                </c:pt>
                <c:pt idx="31">
                  <c:v>210</c:v>
                </c:pt>
                <c:pt idx="32">
                  <c:v>240</c:v>
                </c:pt>
                <c:pt idx="33">
                  <c:v>270</c:v>
                </c:pt>
                <c:pt idx="34">
                  <c:v>300</c:v>
                </c:pt>
                <c:pt idx="35">
                  <c:v>330</c:v>
                </c:pt>
                <c:pt idx="36">
                  <c:v>0</c:v>
                </c:pt>
                <c:pt idx="37">
                  <c:v>30</c:v>
                </c:pt>
                <c:pt idx="38">
                  <c:v>60</c:v>
                </c:pt>
                <c:pt idx="39">
                  <c:v>90</c:v>
                </c:pt>
                <c:pt idx="40">
                  <c:v>120</c:v>
                </c:pt>
                <c:pt idx="41">
                  <c:v>150</c:v>
                </c:pt>
                <c:pt idx="42">
                  <c:v>180</c:v>
                </c:pt>
                <c:pt idx="43">
                  <c:v>210</c:v>
                </c:pt>
                <c:pt idx="44">
                  <c:v>240</c:v>
                </c:pt>
                <c:pt idx="45">
                  <c:v>270</c:v>
                </c:pt>
                <c:pt idx="46">
                  <c:v>300</c:v>
                </c:pt>
                <c:pt idx="47">
                  <c:v>330</c:v>
                </c:pt>
                <c:pt idx="48">
                  <c:v>0</c:v>
                </c:pt>
                <c:pt idx="49">
                  <c:v>30</c:v>
                </c:pt>
                <c:pt idx="50">
                  <c:v>60</c:v>
                </c:pt>
                <c:pt idx="51">
                  <c:v>90</c:v>
                </c:pt>
                <c:pt idx="52">
                  <c:v>120</c:v>
                </c:pt>
                <c:pt idx="53">
                  <c:v>150</c:v>
                </c:pt>
                <c:pt idx="54">
                  <c:v>180</c:v>
                </c:pt>
                <c:pt idx="55">
                  <c:v>210</c:v>
                </c:pt>
                <c:pt idx="56">
                  <c:v>240</c:v>
                </c:pt>
                <c:pt idx="57">
                  <c:v>270</c:v>
                </c:pt>
                <c:pt idx="58">
                  <c:v>300</c:v>
                </c:pt>
                <c:pt idx="59">
                  <c:v>330</c:v>
                </c:pt>
              </c:numCache>
            </c:numRef>
          </c:xVal>
          <c:yVal>
            <c:numRef>
              <c:f>Sheet3!$P$3:$P$62</c:f>
              <c:numCache>
                <c:formatCode>General</c:formatCode>
                <c:ptCount val="6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</c:numCache>
            </c:numRef>
          </c:yVal>
          <c:smooth val="0"/>
        </c:ser>
        <c:ser>
          <c:idx val="1"/>
          <c:order val="1"/>
          <c:tx>
            <c:v>Ряд 2</c:v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Sheet3!$E$67:$E$130</c:f>
              <c:numCache>
                <c:formatCode>0.00</c:formatCode>
                <c:ptCount val="64"/>
                <c:pt idx="0">
                  <c:v>833.33333333329995</c:v>
                </c:pt>
                <c:pt idx="1">
                  <c:v>589.25565098879986</c:v>
                </c:pt>
                <c:pt idx="2">
                  <c:v>5.104785228785712E-14</c:v>
                </c:pt>
                <c:pt idx="3">
                  <c:v>-589.25565098879986</c:v>
                </c:pt>
                <c:pt idx="4">
                  <c:v>-833.33333333329995</c:v>
                </c:pt>
                <c:pt idx="5">
                  <c:v>-589.25565098880008</c:v>
                </c:pt>
                <c:pt idx="6">
                  <c:v>-1.5314355686357137E-13</c:v>
                </c:pt>
                <c:pt idx="7">
                  <c:v>589.25565098879974</c:v>
                </c:pt>
                <c:pt idx="8">
                  <c:v>1388.8888888889001</c:v>
                </c:pt>
                <c:pt idx="9">
                  <c:v>1229.8000356294997</c:v>
                </c:pt>
                <c:pt idx="10">
                  <c:v>788.97881490440011</c:v>
                </c:pt>
                <c:pt idx="11">
                  <c:v>167.41205591020108</c:v>
                </c:pt>
                <c:pt idx="12">
                  <c:v>-492.50678755909991</c:v>
                </c:pt>
                <c:pt idx="13">
                  <c:v>-1039.5982613487997</c:v>
                </c:pt>
                <c:pt idx="14">
                  <c:v>-1348.5303019805999</c:v>
                </c:pt>
                <c:pt idx="15">
                  <c:v>-1348.5303019806001</c:v>
                </c:pt>
                <c:pt idx="16">
                  <c:v>-1039.5982613488</c:v>
                </c:pt>
                <c:pt idx="17">
                  <c:v>-492.50678755910047</c:v>
                </c:pt>
                <c:pt idx="18">
                  <c:v>167.41205591020139</c:v>
                </c:pt>
                <c:pt idx="19">
                  <c:v>788.9788149044</c:v>
                </c:pt>
                <c:pt idx="20">
                  <c:v>1229.8000356294997</c:v>
                </c:pt>
                <c:pt idx="21">
                  <c:v>1944.4444444444</c:v>
                </c:pt>
                <c:pt idx="22">
                  <c:v>1839.0890810845999</c:v>
                </c:pt>
                <c:pt idx="23">
                  <c:v>1534.4398793819</c:v>
                </c:pt>
                <c:pt idx="24">
                  <c:v>1063.5103074603001</c:v>
                </c:pt>
                <c:pt idx="25">
                  <c:v>477.33289166270038</c:v>
                </c:pt>
                <c:pt idx="26">
                  <c:v>-160.57094952949794</c:v>
                </c:pt>
                <c:pt idx="27">
                  <c:v>-781.07443682520011</c:v>
                </c:pt>
                <c:pt idx="28">
                  <c:v>-1316.9363892722997</c:v>
                </c:pt>
                <c:pt idx="29">
                  <c:v>-1710.0878495681998</c:v>
                </c:pt>
                <c:pt idx="30">
                  <c:v>-1917.9247566163999</c:v>
                </c:pt>
                <c:pt idx="31">
                  <c:v>-1917.9247566164001</c:v>
                </c:pt>
                <c:pt idx="32">
                  <c:v>-1710.0878495682</c:v>
                </c:pt>
                <c:pt idx="33">
                  <c:v>-1316.9363892722999</c:v>
                </c:pt>
                <c:pt idx="34">
                  <c:v>-781.07443682520056</c:v>
                </c:pt>
                <c:pt idx="35">
                  <c:v>-160.57094952949927</c:v>
                </c:pt>
                <c:pt idx="36">
                  <c:v>477.33289166270032</c:v>
                </c:pt>
                <c:pt idx="37">
                  <c:v>1063.5103074603001</c:v>
                </c:pt>
                <c:pt idx="38">
                  <c:v>1534.4398793819</c:v>
                </c:pt>
                <c:pt idx="39">
                  <c:v>1839.0890810845999</c:v>
                </c:pt>
                <c:pt idx="40">
                  <c:v>2500</c:v>
                </c:pt>
                <c:pt idx="41">
                  <c:v>2414.8145657227001</c:v>
                </c:pt>
                <c:pt idx="42">
                  <c:v>2165.0635094610975</c:v>
                </c:pt>
                <c:pt idx="43">
                  <c:v>1767.7669529664001</c:v>
                </c:pt>
                <c:pt idx="44">
                  <c:v>1249.9999999999989</c:v>
                </c:pt>
                <c:pt idx="45">
                  <c:v>647.04761275629926</c:v>
                </c:pt>
                <c:pt idx="46">
                  <c:v>1.531435568635775E-13</c:v>
                </c:pt>
                <c:pt idx="47">
                  <c:v>-647.04761275629903</c:v>
                </c:pt>
                <c:pt idx="48">
                  <c:v>-1249.9999999999984</c:v>
                </c:pt>
                <c:pt idx="49">
                  <c:v>-1767.7669529663999</c:v>
                </c:pt>
                <c:pt idx="50">
                  <c:v>-2165.0635094610975</c:v>
                </c:pt>
                <c:pt idx="51">
                  <c:v>-2414.8145657226996</c:v>
                </c:pt>
                <c:pt idx="52">
                  <c:v>-2500</c:v>
                </c:pt>
                <c:pt idx="53">
                  <c:v>-2414.8145657227001</c:v>
                </c:pt>
                <c:pt idx="54">
                  <c:v>-2165.0635094610975</c:v>
                </c:pt>
                <c:pt idx="55">
                  <c:v>-1767.7669529664004</c:v>
                </c:pt>
                <c:pt idx="56">
                  <c:v>-1249.9999999999991</c:v>
                </c:pt>
                <c:pt idx="57">
                  <c:v>-647.04761275630017</c:v>
                </c:pt>
                <c:pt idx="58">
                  <c:v>-4.594306705907325E-13</c:v>
                </c:pt>
                <c:pt idx="59">
                  <c:v>647.04761275629926</c:v>
                </c:pt>
                <c:pt idx="60">
                  <c:v>1249.9999999999984</c:v>
                </c:pt>
                <c:pt idx="61">
                  <c:v>1767.7669529663995</c:v>
                </c:pt>
                <c:pt idx="62">
                  <c:v>2165.0635094610971</c:v>
                </c:pt>
                <c:pt idx="63">
                  <c:v>2414.8145657226996</c:v>
                </c:pt>
              </c:numCache>
            </c:numRef>
          </c:xVal>
          <c:yVal>
            <c:numRef>
              <c:f>Sheet3!$F$67:$F$130</c:f>
              <c:numCache>
                <c:formatCode>General</c:formatCode>
                <c:ptCount val="64"/>
                <c:pt idx="0">
                  <c:v>0</c:v>
                </c:pt>
                <c:pt idx="1">
                  <c:v>589.25565098879997</c:v>
                </c:pt>
                <c:pt idx="2">
                  <c:v>833.33333333329995</c:v>
                </c:pt>
                <c:pt idx="3">
                  <c:v>589.25565098879997</c:v>
                </c:pt>
                <c:pt idx="4">
                  <c:v>1.0209570457571424E-13</c:v>
                </c:pt>
                <c:pt idx="5">
                  <c:v>-589.25565098879986</c:v>
                </c:pt>
                <c:pt idx="6">
                  <c:v>-833.33333333329995</c:v>
                </c:pt>
                <c:pt idx="7">
                  <c:v>-589.25565098880008</c:v>
                </c:pt>
                <c:pt idx="8">
                  <c:v>0</c:v>
                </c:pt>
                <c:pt idx="9">
                  <c:v>645.44885006080005</c:v>
                </c:pt>
                <c:pt idx="10">
                  <c:v>1143.0331470745</c:v>
                </c:pt>
                <c:pt idx="11">
                  <c:v>1378.7623251361999</c:v>
                </c:pt>
                <c:pt idx="12">
                  <c:v>1298.6336703964002</c:v>
                </c:pt>
                <c:pt idx="13">
                  <c:v>921.00369200110015</c:v>
                </c:pt>
                <c:pt idx="14">
                  <c:v>332.38286706610012</c:v>
                </c:pt>
                <c:pt idx="15">
                  <c:v>-332.38286706609972</c:v>
                </c:pt>
                <c:pt idx="16">
                  <c:v>-921.00369200109981</c:v>
                </c:pt>
                <c:pt idx="17">
                  <c:v>-1298.6336703964</c:v>
                </c:pt>
                <c:pt idx="18">
                  <c:v>-1378.7623251361999</c:v>
                </c:pt>
                <c:pt idx="19">
                  <c:v>-1143.0331470745002</c:v>
                </c:pt>
                <c:pt idx="20">
                  <c:v>-645.44885006079994</c:v>
                </c:pt>
                <c:pt idx="21">
                  <c:v>0</c:v>
                </c:pt>
                <c:pt idx="22">
                  <c:v>631.36007900909999</c:v>
                </c:pt>
                <c:pt idx="23">
                  <c:v>1194.3024968965999</c:v>
                </c:pt>
                <c:pt idx="24">
                  <c:v>1627.8237077327001</c:v>
                </c:pt>
                <c:pt idx="25">
                  <c:v>1884.9449615486999</c:v>
                </c:pt>
                <c:pt idx="26">
                  <c:v>1937.8031808462999</c:v>
                </c:pt>
                <c:pt idx="27">
                  <c:v>1780.6703573847999</c:v>
                </c:pt>
                <c:pt idx="28">
                  <c:v>1430.5742707533002</c:v>
                </c:pt>
                <c:pt idx="29">
                  <c:v>925.45326423880033</c:v>
                </c:pt>
                <c:pt idx="30">
                  <c:v>320.04503665700042</c:v>
                </c:pt>
                <c:pt idx="31">
                  <c:v>-320.04503665699997</c:v>
                </c:pt>
                <c:pt idx="32">
                  <c:v>-925.45326423879987</c:v>
                </c:pt>
                <c:pt idx="33">
                  <c:v>-1430.5742707532997</c:v>
                </c:pt>
                <c:pt idx="34">
                  <c:v>-1780.6703573847997</c:v>
                </c:pt>
                <c:pt idx="35">
                  <c:v>-1937.8031808462999</c:v>
                </c:pt>
                <c:pt idx="36">
                  <c:v>-1884.9449615486999</c:v>
                </c:pt>
                <c:pt idx="37">
                  <c:v>-1627.8237077327001</c:v>
                </c:pt>
                <c:pt idx="38">
                  <c:v>-1194.3024968965999</c:v>
                </c:pt>
                <c:pt idx="39">
                  <c:v>-631.36007900910022</c:v>
                </c:pt>
                <c:pt idx="40">
                  <c:v>0</c:v>
                </c:pt>
                <c:pt idx="41">
                  <c:v>647.04761275630005</c:v>
                </c:pt>
                <c:pt idx="42">
                  <c:v>1249.9999999999986</c:v>
                </c:pt>
                <c:pt idx="43">
                  <c:v>1767.7669529663999</c:v>
                </c:pt>
                <c:pt idx="44">
                  <c:v>2165.0635094610975</c:v>
                </c:pt>
                <c:pt idx="45">
                  <c:v>2414.8145657227001</c:v>
                </c:pt>
                <c:pt idx="46">
                  <c:v>2500</c:v>
                </c:pt>
                <c:pt idx="47">
                  <c:v>2414.8145657227001</c:v>
                </c:pt>
                <c:pt idx="48">
                  <c:v>2165.0635094610975</c:v>
                </c:pt>
                <c:pt idx="49">
                  <c:v>1767.7669529664001</c:v>
                </c:pt>
                <c:pt idx="50">
                  <c:v>1249.9999999999989</c:v>
                </c:pt>
                <c:pt idx="51">
                  <c:v>647.04761275630005</c:v>
                </c:pt>
                <c:pt idx="52">
                  <c:v>3.06287113727155E-13</c:v>
                </c:pt>
                <c:pt idx="53">
                  <c:v>-647.04761275629949</c:v>
                </c:pt>
                <c:pt idx="54">
                  <c:v>-1249.9999999999984</c:v>
                </c:pt>
                <c:pt idx="55">
                  <c:v>-1767.7669529663999</c:v>
                </c:pt>
                <c:pt idx="56">
                  <c:v>-2165.0635094610971</c:v>
                </c:pt>
                <c:pt idx="57">
                  <c:v>-2414.8145657226996</c:v>
                </c:pt>
                <c:pt idx="58">
                  <c:v>-2500</c:v>
                </c:pt>
                <c:pt idx="59">
                  <c:v>-2414.8145657227001</c:v>
                </c:pt>
                <c:pt idx="60">
                  <c:v>-2165.0635094610975</c:v>
                </c:pt>
                <c:pt idx="61">
                  <c:v>-1767.7669529664004</c:v>
                </c:pt>
                <c:pt idx="62">
                  <c:v>-1249.9999999999991</c:v>
                </c:pt>
                <c:pt idx="63">
                  <c:v>-647.0476127563004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18720"/>
        <c:axId val="223924992"/>
      </c:scatterChart>
      <c:valAx>
        <c:axId val="2239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j, </a:t>
                </a:r>
                <a:r>
                  <a:rPr lang="ru-RU"/>
                  <a:t>град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3924992"/>
        <c:crosses val="autoZero"/>
        <c:crossBetween val="midCat"/>
      </c:valAx>
      <c:valAx>
        <c:axId val="22392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r, </a:t>
                </a:r>
                <a:r>
                  <a:rPr lang="ru-RU"/>
                  <a:t>мкм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22391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5354850212473271E-2"/>
          <c:y val="0.11961522197499695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Sheet3!$AV$1075</c:f>
              <c:numCache>
                <c:formatCode>General</c:formatCode>
                <c:ptCount val="1"/>
                <c:pt idx="0">
                  <c:v>79.8764408527</c:v>
                </c:pt>
              </c:numCache>
            </c:numRef>
          </c:xVal>
          <c:yVal>
            <c:numRef>
              <c:f>Sheet3!$AW$1075</c:f>
              <c:numCache>
                <c:formatCode>General</c:formatCode>
                <c:ptCount val="1"/>
                <c:pt idx="0">
                  <c:v>35.068760201499998</c:v>
                </c:pt>
              </c:numCache>
            </c:numRef>
          </c:yVal>
          <c:smooth val="0"/>
        </c:ser>
        <c:ser>
          <c:idx val="5"/>
          <c:order val="1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Sheet3!$AV$1076</c:f>
              <c:numCache>
                <c:formatCode>General</c:formatCode>
                <c:ptCount val="1"/>
                <c:pt idx="0">
                  <c:v>38.298520036299998</c:v>
                </c:pt>
              </c:numCache>
            </c:numRef>
          </c:xVal>
          <c:yVal>
            <c:numRef>
              <c:f>Sheet3!$AW$1076</c:f>
              <c:numCache>
                <c:formatCode>General</c:formatCode>
                <c:ptCount val="1"/>
                <c:pt idx="0">
                  <c:v>12.5315808867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0320"/>
        <c:axId val="231082624"/>
      </c:scatterChart>
      <c:valAx>
        <c:axId val="23108032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82624"/>
        <c:crosses val="autoZero"/>
        <c:crossBetween val="midCat"/>
      </c:valAx>
      <c:valAx>
        <c:axId val="231082624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803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916010319043675E-2"/>
          <c:y val="0.16515108292210254"/>
          <c:w val="0.85029377712552279"/>
          <c:h val="0.71973536066612365"/>
        </c:manualLayout>
      </c:layout>
      <c:scatterChart>
        <c:scatterStyle val="lineMarker"/>
        <c:varyColors val="0"/>
        <c:ser>
          <c:idx val="4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Sheet3!$AY$1075</c:f>
              <c:numCache>
                <c:formatCode>General</c:formatCode>
                <c:ptCount val="1"/>
                <c:pt idx="0">
                  <c:v>92.000783406899998</c:v>
                </c:pt>
              </c:numCache>
            </c:numRef>
          </c:xVal>
          <c:yVal>
            <c:numRef>
              <c:f>Sheet3!$AZ$1075</c:f>
              <c:numCache>
                <c:formatCode>General</c:formatCode>
                <c:ptCount val="1"/>
                <c:pt idx="0">
                  <c:v>34.256181545399997</c:v>
                </c:pt>
              </c:numCache>
            </c:numRef>
          </c:yVal>
          <c:smooth val="0"/>
        </c:ser>
        <c:ser>
          <c:idx val="6"/>
          <c:order val="1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Sheet3!$AY$1076</c:f>
              <c:numCache>
                <c:formatCode>General</c:formatCode>
                <c:ptCount val="1"/>
                <c:pt idx="0">
                  <c:v>46.869971511800003</c:v>
                </c:pt>
              </c:numCache>
            </c:numRef>
          </c:xVal>
          <c:yVal>
            <c:numRef>
              <c:f>Sheet3!$AZ$1076</c:f>
              <c:numCache>
                <c:formatCode>General</c:formatCode>
                <c:ptCount val="1"/>
                <c:pt idx="0">
                  <c:v>62.8561814129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03872"/>
        <c:axId val="231126912"/>
      </c:scatterChart>
      <c:valAx>
        <c:axId val="23110387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26912"/>
        <c:crosses val="autoZero"/>
        <c:crossBetween val="midCat"/>
      </c:valAx>
      <c:valAx>
        <c:axId val="23112691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038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939970070379394E-2"/>
          <c:y val="0.14522914375774384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Sheet3!$BB$1076</c:f>
              <c:numCache>
                <c:formatCode>General</c:formatCode>
                <c:ptCount val="1"/>
                <c:pt idx="0">
                  <c:v>58.671158426600002</c:v>
                </c:pt>
              </c:numCache>
            </c:numRef>
          </c:xVal>
          <c:yVal>
            <c:numRef>
              <c:f>Sheet3!$BC$1076</c:f>
              <c:numCache>
                <c:formatCode>General</c:formatCode>
                <c:ptCount val="1"/>
                <c:pt idx="0">
                  <c:v>25.583294112299999</c:v>
                </c:pt>
              </c:numCache>
            </c:numRef>
          </c:yVal>
          <c:smooth val="0"/>
        </c:ser>
        <c:ser>
          <c:idx val="6"/>
          <c:order val="1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Sheet3!$BB$1075</c:f>
              <c:numCache>
                <c:formatCode>General</c:formatCode>
                <c:ptCount val="1"/>
                <c:pt idx="0">
                  <c:v>64.330748701999994</c:v>
                </c:pt>
              </c:numCache>
            </c:numRef>
          </c:xVal>
          <c:yVal>
            <c:numRef>
              <c:f>Sheet3!$BC$1075</c:f>
              <c:numCache>
                <c:formatCode>General</c:formatCode>
                <c:ptCount val="1"/>
                <c:pt idx="0">
                  <c:v>-17.837398929999999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44064"/>
        <c:axId val="231163008"/>
      </c:scatterChart>
      <c:valAx>
        <c:axId val="231144064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63008"/>
        <c:crosses val="autoZero"/>
        <c:crossBetween val="midCat"/>
      </c:valAx>
      <c:valAx>
        <c:axId val="231163008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440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11020978619164"/>
          <c:y val="0.13669116983016155"/>
          <c:w val="0.85029377712552279"/>
          <c:h val="0.71973536066612365"/>
        </c:manualLayout>
      </c:layout>
      <c:scatterChart>
        <c:scatterStyle val="lineMarker"/>
        <c:varyColors val="0"/>
        <c:ser>
          <c:idx val="3"/>
          <c:order val="0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Sheet3!$BE$1075</c:f>
              <c:numCache>
                <c:formatCode>General</c:formatCode>
                <c:ptCount val="1"/>
                <c:pt idx="0">
                  <c:v>54.745172605800001</c:v>
                </c:pt>
              </c:numCache>
            </c:numRef>
          </c:xVal>
          <c:yVal>
            <c:numRef>
              <c:f>Sheet3!$BF$1075</c:f>
              <c:numCache>
                <c:formatCode>General</c:formatCode>
                <c:ptCount val="1"/>
                <c:pt idx="0">
                  <c:v>26.0249966252</c:v>
                </c:pt>
              </c:numCache>
            </c:numRef>
          </c:yVal>
          <c:smooth val="0"/>
        </c:ser>
        <c:ser>
          <c:idx val="4"/>
          <c:order val="1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Sheet3!$BE$1076</c:f>
              <c:numCache>
                <c:formatCode>General</c:formatCode>
                <c:ptCount val="1"/>
                <c:pt idx="0">
                  <c:v>43.798276783799999</c:v>
                </c:pt>
              </c:numCache>
            </c:numRef>
          </c:xVal>
          <c:yVal>
            <c:numRef>
              <c:f>Sheet3!$BF$1076</c:f>
              <c:numCache>
                <c:formatCode>General</c:formatCode>
                <c:ptCount val="1"/>
                <c:pt idx="0">
                  <c:v>54.5676623385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8352"/>
        <c:axId val="231190912"/>
      </c:scatterChart>
      <c:valAx>
        <c:axId val="231188352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90912"/>
        <c:crosses val="autoZero"/>
        <c:crossBetween val="midCat"/>
      </c:valAx>
      <c:valAx>
        <c:axId val="23119091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1883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501130176949798E-2"/>
          <c:y val="0.13384517852096744"/>
          <c:w val="0.85029377712552279"/>
          <c:h val="0.71973536066612365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Sheet3!$AV$1078</c:f>
              <c:numCache>
                <c:formatCode>General</c:formatCode>
                <c:ptCount val="1"/>
                <c:pt idx="0">
                  <c:v>73.845577241800001</c:v>
                </c:pt>
              </c:numCache>
            </c:numRef>
          </c:xVal>
          <c:yVal>
            <c:numRef>
              <c:f>Sheet3!$AW$1078</c:f>
              <c:numCache>
                <c:formatCode>General</c:formatCode>
                <c:ptCount val="1"/>
                <c:pt idx="0">
                  <c:v>23.407264699799999</c:v>
                </c:pt>
              </c:numCache>
            </c:numRef>
          </c:yVal>
          <c:smooth val="0"/>
        </c:ser>
        <c:ser>
          <c:idx val="5"/>
          <c:order val="1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Sheet3!$AV$1079</c:f>
              <c:numCache>
                <c:formatCode>General</c:formatCode>
                <c:ptCount val="1"/>
                <c:pt idx="0">
                  <c:v>26.970578056899999</c:v>
                </c:pt>
              </c:numCache>
            </c:numRef>
          </c:xVal>
          <c:yVal>
            <c:numRef>
              <c:f>Sheet3!$AW$1079</c:f>
              <c:numCache>
                <c:formatCode>General</c:formatCode>
                <c:ptCount val="1"/>
                <c:pt idx="0">
                  <c:v>-0.71901257740000002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06368"/>
        <c:axId val="231308672"/>
      </c:scatterChart>
      <c:valAx>
        <c:axId val="23130636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08672"/>
        <c:crosses val="autoZero"/>
        <c:crossBetween val="midCat"/>
      </c:valAx>
      <c:valAx>
        <c:axId val="23130867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06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916010319043675E-2"/>
          <c:y val="0.17084306554049072"/>
          <c:w val="0.85029377712552279"/>
          <c:h val="0.71973536066612365"/>
        </c:manualLayout>
      </c:layout>
      <c:scatterChart>
        <c:scatterStyle val="lineMarker"/>
        <c:varyColors val="0"/>
        <c:ser>
          <c:idx val="3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Sheet3!$AY$1079</c:f>
              <c:numCache>
                <c:formatCode>General</c:formatCode>
                <c:ptCount val="1"/>
                <c:pt idx="0">
                  <c:v>43.484158945099999</c:v>
                </c:pt>
              </c:numCache>
            </c:numRef>
          </c:xVal>
          <c:yVal>
            <c:numRef>
              <c:f>Sheet3!$AZ$1079</c:f>
              <c:numCache>
                <c:formatCode>General</c:formatCode>
                <c:ptCount val="1"/>
                <c:pt idx="0">
                  <c:v>0.93813449149999995</c:v>
                </c:pt>
              </c:numCache>
            </c:numRef>
          </c:yVal>
          <c:smooth val="0"/>
        </c:ser>
        <c:ser>
          <c:idx val="5"/>
          <c:order val="1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Sheet3!$AY$1078</c:f>
              <c:numCache>
                <c:formatCode>General</c:formatCode>
                <c:ptCount val="1"/>
                <c:pt idx="0">
                  <c:v>58.186321101799997</c:v>
                </c:pt>
              </c:numCache>
            </c:numRef>
          </c:xVal>
          <c:yVal>
            <c:numRef>
              <c:f>Sheet3!$AZ$1078</c:f>
              <c:numCache>
                <c:formatCode>General</c:formatCode>
                <c:ptCount val="1"/>
                <c:pt idx="0">
                  <c:v>36.384739383599999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50656"/>
        <c:axId val="231352960"/>
      </c:scatterChart>
      <c:valAx>
        <c:axId val="23135065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52960"/>
        <c:crosses val="autoZero"/>
        <c:crossBetween val="midCat"/>
      </c:valAx>
      <c:valAx>
        <c:axId val="231352960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506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Sheet3!$BB$1078</c:f>
              <c:numCache>
                <c:formatCode>General</c:formatCode>
                <c:ptCount val="1"/>
                <c:pt idx="0">
                  <c:v>45.664983156200002</c:v>
                </c:pt>
              </c:numCache>
            </c:numRef>
          </c:xVal>
          <c:yVal>
            <c:numRef>
              <c:f>Sheet3!$BC$1078</c:f>
              <c:numCache>
                <c:formatCode>General</c:formatCode>
                <c:ptCount val="1"/>
                <c:pt idx="0">
                  <c:v>41.131825366900003</c:v>
                </c:pt>
              </c:numCache>
            </c:numRef>
          </c:yVal>
          <c:smooth val="0"/>
        </c:ser>
        <c:ser>
          <c:idx val="6"/>
          <c:order val="1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Sheet3!$BB$1079</c:f>
              <c:numCache>
                <c:formatCode>General</c:formatCode>
                <c:ptCount val="1"/>
                <c:pt idx="0">
                  <c:v>21.405594994099999</c:v>
                </c:pt>
              </c:numCache>
            </c:numRef>
          </c:xVal>
          <c:yVal>
            <c:numRef>
              <c:f>Sheet3!$BC$1079</c:f>
              <c:numCache>
                <c:formatCode>General</c:formatCode>
                <c:ptCount val="1"/>
                <c:pt idx="0">
                  <c:v>17.187182564499999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74208"/>
        <c:axId val="231393152"/>
      </c:scatterChart>
      <c:valAx>
        <c:axId val="23137420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93152"/>
        <c:crosses val="autoZero"/>
        <c:crossBetween val="midCat"/>
      </c:valAx>
      <c:valAx>
        <c:axId val="23139315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742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Sheet3!$BE$1079</c:f>
              <c:numCache>
                <c:formatCode>General</c:formatCode>
                <c:ptCount val="1"/>
                <c:pt idx="0">
                  <c:v>32.528754913699998</c:v>
                </c:pt>
              </c:numCache>
            </c:numRef>
          </c:xVal>
          <c:yVal>
            <c:numRef>
              <c:f>Sheet3!$BF$1079</c:f>
              <c:numCache>
                <c:formatCode>General</c:formatCode>
                <c:ptCount val="1"/>
                <c:pt idx="0">
                  <c:v>28.419164634000001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Sheet3!$BE$1078</c:f>
              <c:numCache>
                <c:formatCode>General</c:formatCode>
                <c:ptCount val="1"/>
                <c:pt idx="0">
                  <c:v>61.823659541600001</c:v>
                </c:pt>
              </c:numCache>
            </c:numRef>
          </c:xVal>
          <c:yVal>
            <c:numRef>
              <c:f>Sheet3!$BF$1078</c:f>
              <c:numCache>
                <c:formatCode>General</c:formatCode>
                <c:ptCount val="1"/>
                <c:pt idx="0">
                  <c:v>53.738753809199999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00416"/>
        <c:axId val="231507072"/>
      </c:scatterChart>
      <c:valAx>
        <c:axId val="231500416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507072"/>
        <c:crosses val="autoZero"/>
        <c:crossBetween val="midCat"/>
      </c:valAx>
      <c:valAx>
        <c:axId val="23150707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5004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uk-UA" sz="1400"/>
              <a:t>Розташування вузлів сітки променів рейтрейсингового сканування за ЦОКП</a:t>
            </a:r>
            <a:r>
              <a:rPr lang="uk-UA" sz="1400" baseline="0"/>
              <a:t> 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Лист1!$D$5:$D$64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</c:numCache>
            </c:numRef>
          </c:xVal>
          <c:yVal>
            <c:numRef>
              <c:f>Лист1!$E$5:$E$64</c:f>
              <c:numCache>
                <c:formatCode>General</c:formatCode>
                <c:ptCount val="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2.5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0.5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0.5</c:v>
                </c:pt>
                <c:pt idx="31">
                  <c:v>1</c:v>
                </c:pt>
                <c:pt idx="32">
                  <c:v>1.5</c:v>
                </c:pt>
                <c:pt idx="33">
                  <c:v>2</c:v>
                </c:pt>
                <c:pt idx="34">
                  <c:v>2.5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0.5</c:v>
                </c:pt>
                <c:pt idx="41">
                  <c:v>1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0.5</c:v>
                </c:pt>
                <c:pt idx="46">
                  <c:v>1</c:v>
                </c:pt>
                <c:pt idx="47">
                  <c:v>1.5</c:v>
                </c:pt>
                <c:pt idx="48">
                  <c:v>2</c:v>
                </c:pt>
                <c:pt idx="49">
                  <c:v>2.5</c:v>
                </c:pt>
                <c:pt idx="50">
                  <c:v>0.5</c:v>
                </c:pt>
                <c:pt idx="51">
                  <c:v>1</c:v>
                </c:pt>
                <c:pt idx="52">
                  <c:v>1.5</c:v>
                </c:pt>
                <c:pt idx="53">
                  <c:v>2</c:v>
                </c:pt>
                <c:pt idx="54">
                  <c:v>2.5</c:v>
                </c:pt>
                <c:pt idx="55">
                  <c:v>0.5</c:v>
                </c:pt>
                <c:pt idx="56">
                  <c:v>1</c:v>
                </c:pt>
                <c:pt idx="57">
                  <c:v>1.5</c:v>
                </c:pt>
                <c:pt idx="58">
                  <c:v>2</c:v>
                </c:pt>
                <c:pt idx="59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77088"/>
        <c:axId val="231596032"/>
      </c:scatterChart>
      <c:valAx>
        <c:axId val="231577088"/>
        <c:scaling>
          <c:orientation val="minMax"/>
          <c:max val="36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Symbol" pitchFamily="18" charset="2"/>
                  </a:rPr>
                  <a:t>j</a:t>
                </a:r>
                <a:r>
                  <a:rPr lang="uk-UA" sz="1200"/>
                  <a:t>,</a:t>
                </a:r>
                <a:r>
                  <a:rPr lang="uk-UA" sz="1200" baseline="0"/>
                  <a:t> град</a:t>
                </a:r>
                <a:endParaRPr lang="uk-UA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596032"/>
        <c:crosses val="autoZero"/>
        <c:crossBetween val="midCat"/>
        <c:majorUnit val="30"/>
        <c:minorUnit val="30"/>
      </c:valAx>
      <c:valAx>
        <c:axId val="231596032"/>
        <c:scaling>
          <c:orientation val="minMax"/>
          <c:max val="2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Symbol" pitchFamily="18" charset="2"/>
                  </a:rPr>
                  <a:t>r</a:t>
                </a:r>
                <a:r>
                  <a:rPr lang="uk-UA" sz="1200"/>
                  <a:t>,</a:t>
                </a:r>
                <a:r>
                  <a:rPr lang="uk-UA" sz="1200" baseline="0"/>
                  <a:t> мкм</a:t>
                </a:r>
                <a:endParaRPr lang="uk-UA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57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Лист1!$O$4</c:f>
              <c:strCache>
                <c:ptCount val="1"/>
                <c:pt idx="0">
                  <c:v>r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Лист1!$N$5:$N$44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</c:numCache>
            </c:numRef>
          </c:xVal>
          <c:yVal>
            <c:numRef>
              <c:f>Лист1!$O$5:$O$44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0.25</c:v>
                </c:pt>
                <c:pt idx="11">
                  <c:v>0.5</c:v>
                </c:pt>
                <c:pt idx="12">
                  <c:v>0.75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  <c:pt idx="18">
                  <c:v>2.25</c:v>
                </c:pt>
                <c:pt idx="19">
                  <c:v>2.5</c:v>
                </c:pt>
                <c:pt idx="20">
                  <c:v>0.25</c:v>
                </c:pt>
                <c:pt idx="21">
                  <c:v>0.75</c:v>
                </c:pt>
                <c:pt idx="22">
                  <c:v>1.25</c:v>
                </c:pt>
                <c:pt idx="23">
                  <c:v>1.75</c:v>
                </c:pt>
                <c:pt idx="24">
                  <c:v>2.25</c:v>
                </c:pt>
                <c:pt idx="25">
                  <c:v>0.5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2.5</c:v>
                </c:pt>
                <c:pt idx="30">
                  <c:v>0.25</c:v>
                </c:pt>
                <c:pt idx="31">
                  <c:v>0.75</c:v>
                </c:pt>
                <c:pt idx="32">
                  <c:v>1.25</c:v>
                </c:pt>
                <c:pt idx="33">
                  <c:v>1.75</c:v>
                </c:pt>
                <c:pt idx="34">
                  <c:v>2.25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9152"/>
        <c:axId val="197170688"/>
      </c:scatterChart>
      <c:valAx>
        <c:axId val="1971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97170688"/>
        <c:crosses val="autoZero"/>
        <c:crossBetween val="midCat"/>
      </c:valAx>
      <c:valAx>
        <c:axId val="1971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6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Sheet3!$J$131:$J$137</c:f>
              <c:numCache>
                <c:formatCode>General</c:formatCode>
                <c:ptCount val="7"/>
                <c:pt idx="0">
                  <c:v>33.776031011699999</c:v>
                </c:pt>
                <c:pt idx="1">
                  <c:v>67.566166641799995</c:v>
                </c:pt>
                <c:pt idx="2">
                  <c:v>-26.595914519200001</c:v>
                </c:pt>
                <c:pt idx="3">
                  <c:v>70.7201710187</c:v>
                </c:pt>
                <c:pt idx="4">
                  <c:v>4.7521855493</c:v>
                </c:pt>
                <c:pt idx="5">
                  <c:v>55.153515372299999</c:v>
                </c:pt>
                <c:pt idx="6">
                  <c:v>64.834901781599996</c:v>
                </c:pt>
              </c:numCache>
            </c:numRef>
          </c:xVal>
          <c:yVal>
            <c:numRef>
              <c:f>Sheet3!$K$131:$K$137</c:f>
              <c:numCache>
                <c:formatCode>General</c:formatCode>
                <c:ptCount val="7"/>
                <c:pt idx="0">
                  <c:v>-35.807859641999997</c:v>
                </c:pt>
                <c:pt idx="1">
                  <c:v>220.8032179201</c:v>
                </c:pt>
                <c:pt idx="2">
                  <c:v>124.54904515779999</c:v>
                </c:pt>
                <c:pt idx="3">
                  <c:v>-149.2241506453</c:v>
                </c:pt>
                <c:pt idx="4">
                  <c:v>-75.563036250099998</c:v>
                </c:pt>
                <c:pt idx="5">
                  <c:v>-187.95150269609999</c:v>
                </c:pt>
                <c:pt idx="6">
                  <c:v>-248.27397572379999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Sheet3!$J$138:$J$146</c:f>
              <c:numCache>
                <c:formatCode>General</c:formatCode>
                <c:ptCount val="9"/>
                <c:pt idx="0">
                  <c:v>13.867058140899999</c:v>
                </c:pt>
                <c:pt idx="1">
                  <c:v>-18.2749738845</c:v>
                </c:pt>
                <c:pt idx="2">
                  <c:v>51.050967910200001</c:v>
                </c:pt>
                <c:pt idx="3">
                  <c:v>64.833531769299995</c:v>
                </c:pt>
                <c:pt idx="4">
                  <c:v>13.4485508024</c:v>
                </c:pt>
                <c:pt idx="5">
                  <c:v>88.544986950799995</c:v>
                </c:pt>
                <c:pt idx="6">
                  <c:v>103.5086468331</c:v>
                </c:pt>
                <c:pt idx="7">
                  <c:v>-18.248658426999999</c:v>
                </c:pt>
                <c:pt idx="8">
                  <c:v>129.79957595139999</c:v>
                </c:pt>
              </c:numCache>
            </c:numRef>
          </c:xVal>
          <c:yVal>
            <c:numRef>
              <c:f>Sheet3!$K$138:$K$146</c:f>
              <c:numCache>
                <c:formatCode>General</c:formatCode>
                <c:ptCount val="9"/>
                <c:pt idx="0">
                  <c:v>22.977498224400001</c:v>
                </c:pt>
                <c:pt idx="1">
                  <c:v>45.015197972599999</c:v>
                </c:pt>
                <c:pt idx="2">
                  <c:v>-194.30365241659999</c:v>
                </c:pt>
                <c:pt idx="3">
                  <c:v>-52.185069068200001</c:v>
                </c:pt>
                <c:pt idx="4">
                  <c:v>-98.6884149192</c:v>
                </c:pt>
                <c:pt idx="5">
                  <c:v>-228.01616802320001</c:v>
                </c:pt>
                <c:pt idx="6">
                  <c:v>178.58072066099999</c:v>
                </c:pt>
                <c:pt idx="7">
                  <c:v>310.13196642899999</c:v>
                </c:pt>
                <c:pt idx="8">
                  <c:v>-135.1692820902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Sheet3!$J$147:$J$157</c:f>
              <c:numCache>
                <c:formatCode>General</c:formatCode>
                <c:ptCount val="11"/>
                <c:pt idx="0">
                  <c:v>8.9771082335999992</c:v>
                </c:pt>
                <c:pt idx="1">
                  <c:v>52.1503847193</c:v>
                </c:pt>
                <c:pt idx="2">
                  <c:v>6.9594791308000001</c:v>
                </c:pt>
                <c:pt idx="3">
                  <c:v>67.682119134900006</c:v>
                </c:pt>
                <c:pt idx="4">
                  <c:v>81.145424380099996</c:v>
                </c:pt>
                <c:pt idx="5">
                  <c:v>34.924562880700002</c:v>
                </c:pt>
                <c:pt idx="6">
                  <c:v>-37.956831311599998</c:v>
                </c:pt>
                <c:pt idx="7">
                  <c:v>37.395824728900003</c:v>
                </c:pt>
                <c:pt idx="8">
                  <c:v>-43.020695802399999</c:v>
                </c:pt>
                <c:pt idx="9">
                  <c:v>37.478503052599997</c:v>
                </c:pt>
                <c:pt idx="10">
                  <c:v>98.108658294199998</c:v>
                </c:pt>
              </c:numCache>
            </c:numRef>
          </c:xVal>
          <c:yVal>
            <c:numRef>
              <c:f>Sheet3!$K$147:$K$157</c:f>
              <c:numCache>
                <c:formatCode>General</c:formatCode>
                <c:ptCount val="11"/>
                <c:pt idx="0">
                  <c:v>67.460600747399994</c:v>
                </c:pt>
                <c:pt idx="1">
                  <c:v>-123.5908791916</c:v>
                </c:pt>
                <c:pt idx="2">
                  <c:v>-97.814016572100002</c:v>
                </c:pt>
                <c:pt idx="3">
                  <c:v>-89.412313966900001</c:v>
                </c:pt>
                <c:pt idx="4">
                  <c:v>56.425239949500003</c:v>
                </c:pt>
                <c:pt idx="5">
                  <c:v>223.0617812616</c:v>
                </c:pt>
                <c:pt idx="6">
                  <c:v>78.921855158200003</c:v>
                </c:pt>
                <c:pt idx="7">
                  <c:v>-216.37032354230001</c:v>
                </c:pt>
                <c:pt idx="8">
                  <c:v>263.24904893619998</c:v>
                </c:pt>
                <c:pt idx="9">
                  <c:v>-237.4754805478</c:v>
                </c:pt>
                <c:pt idx="10">
                  <c:v>-243.53464154049999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Sheet3!$J$158:$J$168</c:f>
              <c:numCache>
                <c:formatCode>General</c:formatCode>
                <c:ptCount val="11"/>
                <c:pt idx="0">
                  <c:v>42.176175320200002</c:v>
                </c:pt>
                <c:pt idx="1">
                  <c:v>28.5491493721</c:v>
                </c:pt>
                <c:pt idx="2">
                  <c:v>29.430910218600001</c:v>
                </c:pt>
                <c:pt idx="3">
                  <c:v>87.663791153399998</c:v>
                </c:pt>
                <c:pt idx="4">
                  <c:v>14.7108943728</c:v>
                </c:pt>
                <c:pt idx="5">
                  <c:v>-15.7078341538</c:v>
                </c:pt>
                <c:pt idx="6">
                  <c:v>51.972263162099999</c:v>
                </c:pt>
                <c:pt idx="7">
                  <c:v>-66.993500151299997</c:v>
                </c:pt>
                <c:pt idx="8">
                  <c:v>20.3953522736</c:v>
                </c:pt>
                <c:pt idx="9">
                  <c:v>96.245011365500005</c:v>
                </c:pt>
                <c:pt idx="10">
                  <c:v>154.0393231564</c:v>
                </c:pt>
              </c:numCache>
            </c:numRef>
          </c:xVal>
          <c:yVal>
            <c:numRef>
              <c:f>Sheet3!$K$158:$K$168</c:f>
              <c:numCache>
                <c:formatCode>General</c:formatCode>
                <c:ptCount val="11"/>
                <c:pt idx="0">
                  <c:v>44.639680118000001</c:v>
                </c:pt>
                <c:pt idx="1">
                  <c:v>60.450859356999999</c:v>
                </c:pt>
                <c:pt idx="2">
                  <c:v>-154.40213411190001</c:v>
                </c:pt>
                <c:pt idx="3">
                  <c:v>-156.184660581</c:v>
                </c:pt>
                <c:pt idx="4">
                  <c:v>226.0202684427</c:v>
                </c:pt>
                <c:pt idx="5">
                  <c:v>-46.883382894299999</c:v>
                </c:pt>
                <c:pt idx="6">
                  <c:v>283.725889741</c:v>
                </c:pt>
                <c:pt idx="7">
                  <c:v>159.57727042650001</c:v>
                </c:pt>
                <c:pt idx="8">
                  <c:v>-233.84790619110001</c:v>
                </c:pt>
                <c:pt idx="9">
                  <c:v>-245.1266100286</c:v>
                </c:pt>
                <c:pt idx="10">
                  <c:v>-110.523421966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Sheet3!$J$169:$J$176</c:f>
              <c:numCache>
                <c:formatCode>General</c:formatCode>
                <c:ptCount val="8"/>
                <c:pt idx="0">
                  <c:v>28.9617269001</c:v>
                </c:pt>
                <c:pt idx="1">
                  <c:v>0.58722391480000002</c:v>
                </c:pt>
                <c:pt idx="2">
                  <c:v>67.889769768799994</c:v>
                </c:pt>
                <c:pt idx="3">
                  <c:v>-17.4881886561</c:v>
                </c:pt>
                <c:pt idx="4">
                  <c:v>29.2663329889</c:v>
                </c:pt>
                <c:pt idx="5">
                  <c:v>103.4502806388</c:v>
                </c:pt>
                <c:pt idx="6">
                  <c:v>120.1266826223</c:v>
                </c:pt>
                <c:pt idx="7">
                  <c:v>-25.914967897299999</c:v>
                </c:pt>
              </c:numCache>
            </c:numRef>
          </c:xVal>
          <c:yVal>
            <c:numRef>
              <c:f>Sheet3!$K$169:$K$176</c:f>
              <c:numCache>
                <c:formatCode>General</c:formatCode>
                <c:ptCount val="8"/>
                <c:pt idx="0">
                  <c:v>-24.4746362062</c:v>
                </c:pt>
                <c:pt idx="1">
                  <c:v>110.83217910339999</c:v>
                </c:pt>
                <c:pt idx="2">
                  <c:v>-164.39116103250001</c:v>
                </c:pt>
                <c:pt idx="3">
                  <c:v>174.00664229829999</c:v>
                </c:pt>
                <c:pt idx="4">
                  <c:v>-180.4698132259</c:v>
                </c:pt>
                <c:pt idx="5">
                  <c:v>-76.7684897261</c:v>
                </c:pt>
                <c:pt idx="6">
                  <c:v>117.035004324</c:v>
                </c:pt>
                <c:pt idx="7">
                  <c:v>-6.4414756319000004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Sheet3!$J$177:$J$185</c:f>
              <c:numCache>
                <c:formatCode>General</c:formatCode>
                <c:ptCount val="9"/>
                <c:pt idx="0">
                  <c:v>45.476044201900002</c:v>
                </c:pt>
                <c:pt idx="1">
                  <c:v>63.992381694800002</c:v>
                </c:pt>
                <c:pt idx="2">
                  <c:v>-22.142806012600001</c:v>
                </c:pt>
                <c:pt idx="3">
                  <c:v>49.911577316699997</c:v>
                </c:pt>
                <c:pt idx="4">
                  <c:v>54.8956395517</c:v>
                </c:pt>
                <c:pt idx="5">
                  <c:v>-10.9671264266</c:v>
                </c:pt>
                <c:pt idx="6">
                  <c:v>-57.899785548200001</c:v>
                </c:pt>
                <c:pt idx="7">
                  <c:v>22.772551056299999</c:v>
                </c:pt>
                <c:pt idx="8">
                  <c:v>109.47434766790001</c:v>
                </c:pt>
              </c:numCache>
            </c:numRef>
          </c:xVal>
          <c:yVal>
            <c:numRef>
              <c:f>Sheet3!$K$177:$K$185</c:f>
              <c:numCache>
                <c:formatCode>General</c:formatCode>
                <c:ptCount val="9"/>
                <c:pt idx="0">
                  <c:v>-101.95467587029999</c:v>
                </c:pt>
                <c:pt idx="1">
                  <c:v>-1.4634914368</c:v>
                </c:pt>
                <c:pt idx="2">
                  <c:v>117.5671013053</c:v>
                </c:pt>
                <c:pt idx="3">
                  <c:v>98.781233794499997</c:v>
                </c:pt>
                <c:pt idx="4">
                  <c:v>-219.46190828979999</c:v>
                </c:pt>
                <c:pt idx="5">
                  <c:v>298.06118823010002</c:v>
                </c:pt>
                <c:pt idx="6">
                  <c:v>83.265062166000007</c:v>
                </c:pt>
                <c:pt idx="7">
                  <c:v>-189.3217870693</c:v>
                </c:pt>
                <c:pt idx="8">
                  <c:v>-219.56951588210001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Sheet3!$J$186:$J$194</c:f>
              <c:numCache>
                <c:formatCode>General</c:formatCode>
                <c:ptCount val="9"/>
                <c:pt idx="0">
                  <c:v>65.4886005555</c:v>
                </c:pt>
                <c:pt idx="1">
                  <c:v>0.98189352379999995</c:v>
                </c:pt>
                <c:pt idx="2">
                  <c:v>-24.7524202892</c:v>
                </c:pt>
                <c:pt idx="3">
                  <c:v>38.279876050799999</c:v>
                </c:pt>
                <c:pt idx="4">
                  <c:v>76.896586860400006</c:v>
                </c:pt>
                <c:pt idx="5">
                  <c:v>118.6392439279</c:v>
                </c:pt>
                <c:pt idx="6">
                  <c:v>68.279764858299998</c:v>
                </c:pt>
                <c:pt idx="7">
                  <c:v>-45.560905475200002</c:v>
                </c:pt>
                <c:pt idx="8">
                  <c:v>30.717782261899998</c:v>
                </c:pt>
              </c:numCache>
            </c:numRef>
          </c:xVal>
          <c:yVal>
            <c:numRef>
              <c:f>Sheet3!$K$186:$K$194</c:f>
              <c:numCache>
                <c:formatCode>General</c:formatCode>
                <c:ptCount val="9"/>
                <c:pt idx="0">
                  <c:v>-111.8849047727</c:v>
                </c:pt>
                <c:pt idx="1">
                  <c:v>172.43310745669999</c:v>
                </c:pt>
                <c:pt idx="2">
                  <c:v>-20.930872973300001</c:v>
                </c:pt>
                <c:pt idx="3">
                  <c:v>-222.60208089970001</c:v>
                </c:pt>
                <c:pt idx="4">
                  <c:v>-196.49861877679999</c:v>
                </c:pt>
                <c:pt idx="5">
                  <c:v>7.3431594638000002</c:v>
                </c:pt>
                <c:pt idx="6">
                  <c:v>281.46849822510001</c:v>
                </c:pt>
                <c:pt idx="7">
                  <c:v>209.146094858</c:v>
                </c:pt>
                <c:pt idx="8">
                  <c:v>-143.6895794733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87200"/>
        <c:axId val="223993856"/>
      </c:scatterChart>
      <c:valAx>
        <c:axId val="223987200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3993856"/>
        <c:crosses val="autoZero"/>
        <c:crossBetween val="midCat"/>
      </c:valAx>
      <c:valAx>
        <c:axId val="223993856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3987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Розташування 64 зображень марок на сітківці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623469767966272E-2"/>
          <c:y val="0.13384514277370391"/>
          <c:w val="0.85029377712552279"/>
          <c:h val="0.71973536066612365"/>
        </c:manualLayout>
      </c:layout>
      <c:scatterChart>
        <c:scatterStyle val="lineMarker"/>
        <c:varyColors val="0"/>
        <c:ser>
          <c:idx val="0"/>
          <c:order val="0"/>
          <c:tx>
            <c:v>ВЛ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Sheet3!$J$195:$J$201</c:f>
              <c:numCache>
                <c:formatCode>General</c:formatCode>
                <c:ptCount val="7"/>
                <c:pt idx="0">
                  <c:v>53.054123135600001</c:v>
                </c:pt>
                <c:pt idx="1">
                  <c:v>82.942599264099997</c:v>
                </c:pt>
                <c:pt idx="2">
                  <c:v>-46.374612862600003</c:v>
                </c:pt>
                <c:pt idx="3">
                  <c:v>81.073286369499996</c:v>
                </c:pt>
                <c:pt idx="4">
                  <c:v>-84.916091570000006</c:v>
                </c:pt>
                <c:pt idx="5">
                  <c:v>12.8257894027</c:v>
                </c:pt>
                <c:pt idx="6">
                  <c:v>26.423288335799999</c:v>
                </c:pt>
              </c:numCache>
            </c:numRef>
          </c:xVal>
          <c:yVal>
            <c:numRef>
              <c:f>Sheet3!$K$195:$K$201</c:f>
              <c:numCache>
                <c:formatCode>General</c:formatCode>
                <c:ptCount val="7"/>
                <c:pt idx="0">
                  <c:v>66.403190354100005</c:v>
                </c:pt>
                <c:pt idx="1">
                  <c:v>219.84572589850001</c:v>
                </c:pt>
                <c:pt idx="2">
                  <c:v>180.70234106480001</c:v>
                </c:pt>
                <c:pt idx="3">
                  <c:v>-30.277194698799999</c:v>
                </c:pt>
                <c:pt idx="4">
                  <c:v>40.905743620000003</c:v>
                </c:pt>
                <c:pt idx="5">
                  <c:v>-134.80693768180001</c:v>
                </c:pt>
                <c:pt idx="6">
                  <c:v>-116.27605921609999</c:v>
                </c:pt>
              </c:numCache>
            </c:numRef>
          </c:yVal>
          <c:smooth val="0"/>
        </c:ser>
        <c:ser>
          <c:idx val="1"/>
          <c:order val="1"/>
          <c:tx>
            <c:v>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Sheet3!$J$202:$J$210</c:f>
              <c:numCache>
                <c:formatCode>General</c:formatCode>
                <c:ptCount val="9"/>
                <c:pt idx="0">
                  <c:v>45.820304804899997</c:v>
                </c:pt>
                <c:pt idx="1">
                  <c:v>-27.162173318800001</c:v>
                </c:pt>
                <c:pt idx="2">
                  <c:v>50.595461971299997</c:v>
                </c:pt>
                <c:pt idx="3">
                  <c:v>109.7739049847</c:v>
                </c:pt>
                <c:pt idx="4">
                  <c:v>-36.367355415299997</c:v>
                </c:pt>
                <c:pt idx="5">
                  <c:v>45.604467426699998</c:v>
                </c:pt>
                <c:pt idx="6">
                  <c:v>147.69079721240001</c:v>
                </c:pt>
                <c:pt idx="7">
                  <c:v>6.0663665012000001</c:v>
                </c:pt>
                <c:pt idx="8">
                  <c:v>105.4748473595</c:v>
                </c:pt>
              </c:numCache>
            </c:numRef>
          </c:xVal>
          <c:yVal>
            <c:numRef>
              <c:f>Sheet3!$K$202:$K$210</c:f>
              <c:numCache>
                <c:formatCode>General</c:formatCode>
                <c:ptCount val="9"/>
                <c:pt idx="0">
                  <c:v>129.67538921319999</c:v>
                </c:pt>
                <c:pt idx="1">
                  <c:v>131.6400286269</c:v>
                </c:pt>
                <c:pt idx="2">
                  <c:v>-64.048215717700003</c:v>
                </c:pt>
                <c:pt idx="3">
                  <c:v>71.955843499699995</c:v>
                </c:pt>
                <c:pt idx="4">
                  <c:v>2.4243495862</c:v>
                </c:pt>
                <c:pt idx="5">
                  <c:v>-95.408114689300007</c:v>
                </c:pt>
                <c:pt idx="6">
                  <c:v>209.8249020316</c:v>
                </c:pt>
                <c:pt idx="7">
                  <c:v>272.5741007181</c:v>
                </c:pt>
                <c:pt idx="8">
                  <c:v>-60.460246339199998</c:v>
                </c:pt>
              </c:numCache>
            </c:numRef>
          </c:yVal>
          <c:smooth val="0"/>
        </c:ser>
        <c:ser>
          <c:idx val="2"/>
          <c:order val="2"/>
          <c:tx>
            <c:v>Круг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Sheet3!$J$211:$J$221</c:f>
              <c:numCache>
                <c:formatCode>General</c:formatCode>
                <c:ptCount val="11"/>
                <c:pt idx="0">
                  <c:v>25.9050208333</c:v>
                </c:pt>
                <c:pt idx="1">
                  <c:v>20.694298874899999</c:v>
                </c:pt>
                <c:pt idx="2">
                  <c:v>-11.084846710500001</c:v>
                </c:pt>
                <c:pt idx="3">
                  <c:v>64.028876843800006</c:v>
                </c:pt>
                <c:pt idx="4">
                  <c:v>117.29080324749999</c:v>
                </c:pt>
                <c:pt idx="5">
                  <c:v>32.550988099599998</c:v>
                </c:pt>
                <c:pt idx="6">
                  <c:v>-45.931370998399998</c:v>
                </c:pt>
                <c:pt idx="7">
                  <c:v>21.775024547000001</c:v>
                </c:pt>
                <c:pt idx="8">
                  <c:v>-35.96563793</c:v>
                </c:pt>
                <c:pt idx="9">
                  <c:v>18.193030244999999</c:v>
                </c:pt>
                <c:pt idx="10">
                  <c:v>54.049408610100002</c:v>
                </c:pt>
              </c:numCache>
            </c:numRef>
          </c:xVal>
          <c:yVal>
            <c:numRef>
              <c:f>Sheet3!$K$211:$K$221</c:f>
              <c:numCache>
                <c:formatCode>General</c:formatCode>
                <c:ptCount val="11"/>
                <c:pt idx="0">
                  <c:v>156.21201321149999</c:v>
                </c:pt>
                <c:pt idx="1">
                  <c:v>-19.717462713</c:v>
                </c:pt>
                <c:pt idx="2">
                  <c:v>18.4354534852</c:v>
                </c:pt>
                <c:pt idx="3">
                  <c:v>31.796146442800001</c:v>
                </c:pt>
                <c:pt idx="4">
                  <c:v>136.76681226950001</c:v>
                </c:pt>
                <c:pt idx="5">
                  <c:v>260.39025416850001</c:v>
                </c:pt>
                <c:pt idx="6">
                  <c:v>135.32434480590001</c:v>
                </c:pt>
                <c:pt idx="7">
                  <c:v>-96.005260088</c:v>
                </c:pt>
                <c:pt idx="8">
                  <c:v>266.59272703089999</c:v>
                </c:pt>
                <c:pt idx="9">
                  <c:v>-139.59323667550001</c:v>
                </c:pt>
                <c:pt idx="10">
                  <c:v>-115.7245324909</c:v>
                </c:pt>
              </c:numCache>
            </c:numRef>
          </c:yVal>
          <c:smooth val="0"/>
        </c:ser>
        <c:ser>
          <c:idx val="3"/>
          <c:order val="3"/>
          <c:tx>
            <c:v>Крест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Sheet3!$J$222:$J$232</c:f>
              <c:numCache>
                <c:formatCode>General</c:formatCode>
                <c:ptCount val="11"/>
                <c:pt idx="0">
                  <c:v>8.0315841388999996</c:v>
                </c:pt>
                <c:pt idx="1">
                  <c:v>71.430365707299998</c:v>
                </c:pt>
                <c:pt idx="2">
                  <c:v>14.480734565000001</c:v>
                </c:pt>
                <c:pt idx="3">
                  <c:v>56.770068941700004</c:v>
                </c:pt>
                <c:pt idx="4">
                  <c:v>13.101769769300001</c:v>
                </c:pt>
                <c:pt idx="5">
                  <c:v>-42.691835406800003</c:v>
                </c:pt>
                <c:pt idx="6">
                  <c:v>74.277796747500005</c:v>
                </c:pt>
                <c:pt idx="7">
                  <c:v>-87.143076366200006</c:v>
                </c:pt>
                <c:pt idx="8">
                  <c:v>27.474341488899999</c:v>
                </c:pt>
                <c:pt idx="9">
                  <c:v>34.853677253400001</c:v>
                </c:pt>
                <c:pt idx="10">
                  <c:v>133.16094261129999</c:v>
                </c:pt>
              </c:numCache>
            </c:numRef>
          </c:xVal>
          <c:yVal>
            <c:numRef>
              <c:f>Sheet3!$K$222:$K$232</c:f>
              <c:numCache>
                <c:formatCode>General</c:formatCode>
                <c:ptCount val="11"/>
                <c:pt idx="0">
                  <c:v>132.59511605189999</c:v>
                </c:pt>
                <c:pt idx="1">
                  <c:v>149.2003688586</c:v>
                </c:pt>
                <c:pt idx="2">
                  <c:v>-27.576603064499999</c:v>
                </c:pt>
                <c:pt idx="3">
                  <c:v>-36.6775208245</c:v>
                </c:pt>
                <c:pt idx="4">
                  <c:v>236.57068034080001</c:v>
                </c:pt>
                <c:pt idx="5">
                  <c:v>62.083124023499998</c:v>
                </c:pt>
                <c:pt idx="6">
                  <c:v>263.89496221040002</c:v>
                </c:pt>
                <c:pt idx="7">
                  <c:v>187.5299328792</c:v>
                </c:pt>
                <c:pt idx="8">
                  <c:v>-153.1782875646</c:v>
                </c:pt>
                <c:pt idx="9">
                  <c:v>-120.53845709479999</c:v>
                </c:pt>
                <c:pt idx="10">
                  <c:v>13.897207312999999</c:v>
                </c:pt>
              </c:numCache>
            </c:numRef>
          </c:yVal>
          <c:smooth val="0"/>
        </c:ser>
        <c:ser>
          <c:idx val="4"/>
          <c:order val="4"/>
          <c:tx>
            <c:v>ГорЛиния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Sheet3!$J$233:$J$240</c:f>
              <c:numCache>
                <c:formatCode>General</c:formatCode>
                <c:ptCount val="8"/>
                <c:pt idx="0">
                  <c:v>-12.1682147009</c:v>
                </c:pt>
                <c:pt idx="1">
                  <c:v>55.753683448099999</c:v>
                </c:pt>
                <c:pt idx="2">
                  <c:v>54.558062990000003</c:v>
                </c:pt>
                <c:pt idx="3">
                  <c:v>-47.044325510699998</c:v>
                </c:pt>
                <c:pt idx="4">
                  <c:v>-16.399216364299999</c:v>
                </c:pt>
                <c:pt idx="5">
                  <c:v>110.2508848283</c:v>
                </c:pt>
                <c:pt idx="6">
                  <c:v>152.2893663312</c:v>
                </c:pt>
                <c:pt idx="7">
                  <c:v>-89.781598374300003</c:v>
                </c:pt>
              </c:numCache>
            </c:numRef>
          </c:xVal>
          <c:yVal>
            <c:numRef>
              <c:f>Sheet3!$K$233:$K$240</c:f>
              <c:numCache>
                <c:formatCode>General</c:formatCode>
                <c:ptCount val="8"/>
                <c:pt idx="0">
                  <c:v>63.302911417899999</c:v>
                </c:pt>
                <c:pt idx="1">
                  <c:v>186.50386622619999</c:v>
                </c:pt>
                <c:pt idx="2">
                  <c:v>-56.308599897100002</c:v>
                </c:pt>
                <c:pt idx="3">
                  <c:v>225.67782272069999</c:v>
                </c:pt>
                <c:pt idx="4">
                  <c:v>-59.1994332083</c:v>
                </c:pt>
                <c:pt idx="5">
                  <c:v>39.423889618600001</c:v>
                </c:pt>
                <c:pt idx="6">
                  <c:v>171.3271785471</c:v>
                </c:pt>
                <c:pt idx="7">
                  <c:v>74.653547752099996</c:v>
                </c:pt>
              </c:numCache>
            </c:numRef>
          </c:yVal>
          <c:smooth val="0"/>
        </c:ser>
        <c:ser>
          <c:idx val="5"/>
          <c:order val="5"/>
          <c:tx>
            <c:v>Квадрат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Sheet3!$J$241:$J$249</c:f>
              <c:numCache>
                <c:formatCode>General</c:formatCode>
                <c:ptCount val="9"/>
                <c:pt idx="0">
                  <c:v>12.3547533351</c:v>
                </c:pt>
                <c:pt idx="1">
                  <c:v>76.075308063199998</c:v>
                </c:pt>
                <c:pt idx="2">
                  <c:v>-18.783365748800001</c:v>
                </c:pt>
                <c:pt idx="3">
                  <c:v>110.79308780300001</c:v>
                </c:pt>
                <c:pt idx="4">
                  <c:v>40.143966470800002</c:v>
                </c:pt>
                <c:pt idx="5">
                  <c:v>37.971352685299998</c:v>
                </c:pt>
                <c:pt idx="6">
                  <c:v>-103.8407335399</c:v>
                </c:pt>
                <c:pt idx="7">
                  <c:v>-4.8384319500000004</c:v>
                </c:pt>
                <c:pt idx="8">
                  <c:v>91.0542602421</c:v>
                </c:pt>
              </c:numCache>
            </c:numRef>
          </c:xVal>
          <c:yVal>
            <c:numRef>
              <c:f>Sheet3!$K$241:$K$249</c:f>
              <c:numCache>
                <c:formatCode>General</c:formatCode>
                <c:ptCount val="9"/>
                <c:pt idx="0">
                  <c:v>8.2571628027999999</c:v>
                </c:pt>
                <c:pt idx="1">
                  <c:v>89.389822784700002</c:v>
                </c:pt>
                <c:pt idx="2">
                  <c:v>186.06951041299999</c:v>
                </c:pt>
                <c:pt idx="3">
                  <c:v>196.78086729579999</c:v>
                </c:pt>
                <c:pt idx="4">
                  <c:v>-96.344134166499998</c:v>
                </c:pt>
                <c:pt idx="5">
                  <c:v>279.30833774929999</c:v>
                </c:pt>
                <c:pt idx="6">
                  <c:v>136.85046485909999</c:v>
                </c:pt>
                <c:pt idx="7">
                  <c:v>-94.5015274796</c:v>
                </c:pt>
                <c:pt idx="8">
                  <c:v>-106.318617386</c:v>
                </c:pt>
              </c:numCache>
            </c:numRef>
          </c:yVal>
          <c:smooth val="0"/>
        </c:ser>
        <c:ser>
          <c:idx val="6"/>
          <c:order val="6"/>
          <c:tx>
            <c:v>Зигзаг</c:v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xVal>
            <c:numRef>
              <c:f>Sheet3!$J$250:$J$258</c:f>
              <c:numCache>
                <c:formatCode>General</c:formatCode>
                <c:ptCount val="9"/>
                <c:pt idx="0">
                  <c:v>40.404946215800003</c:v>
                </c:pt>
                <c:pt idx="1">
                  <c:v>2.5628101860000001</c:v>
                </c:pt>
                <c:pt idx="2">
                  <c:v>-26.6838201857</c:v>
                </c:pt>
                <c:pt idx="3">
                  <c:v>28.293587012100001</c:v>
                </c:pt>
                <c:pt idx="4">
                  <c:v>63.659453031699996</c:v>
                </c:pt>
                <c:pt idx="5">
                  <c:v>153.60463974320001</c:v>
                </c:pt>
                <c:pt idx="6">
                  <c:v>98.102711901700005</c:v>
                </c:pt>
                <c:pt idx="7">
                  <c:v>-58.707385218699997</c:v>
                </c:pt>
                <c:pt idx="8">
                  <c:v>-50.8044017721</c:v>
                </c:pt>
              </c:numCache>
            </c:numRef>
          </c:xVal>
          <c:yVal>
            <c:numRef>
              <c:f>Sheet3!$K$250:$K$258</c:f>
              <c:numCache>
                <c:formatCode>General</c:formatCode>
                <c:ptCount val="9"/>
                <c:pt idx="0">
                  <c:v>5.4132819485999999</c:v>
                </c:pt>
                <c:pt idx="1">
                  <c:v>176.60667129149999</c:v>
                </c:pt>
                <c:pt idx="2">
                  <c:v>77.924134683199995</c:v>
                </c:pt>
                <c:pt idx="3">
                  <c:v>-107.29400034530001</c:v>
                </c:pt>
                <c:pt idx="4">
                  <c:v>-85.581732842799994</c:v>
                </c:pt>
                <c:pt idx="5">
                  <c:v>102.9287392303</c:v>
                </c:pt>
                <c:pt idx="6">
                  <c:v>263.64958545979999</c:v>
                </c:pt>
                <c:pt idx="7">
                  <c:v>241.03000247899999</c:v>
                </c:pt>
                <c:pt idx="8">
                  <c:v>-26.787419662000001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13408"/>
        <c:axId val="224115712"/>
      </c:scatterChart>
      <c:valAx>
        <c:axId val="224113408"/>
        <c:scaling>
          <c:orientation val="minMax"/>
          <c:max val="30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dx, micrometers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115712"/>
        <c:crosses val="autoZero"/>
        <c:crossBetween val="midCat"/>
      </c:valAx>
      <c:valAx>
        <c:axId val="224115712"/>
        <c:scaling>
          <c:orientation val="minMax"/>
          <c:max val="3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dy, mcm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24113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6015133160026"/>
          <c:y val="0.20115965303865505"/>
          <c:w val="7.6398473750509774E-2"/>
          <c:h val="0.57882962632497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image" Target="../media/image8.jpg"/><Relationship Id="rId50" Type="http://schemas.openxmlformats.org/officeDocument/2006/relationships/chart" Target="../charts/chart48.xml"/><Relationship Id="rId55" Type="http://schemas.openxmlformats.org/officeDocument/2006/relationships/chart" Target="../charts/chart53.xml"/><Relationship Id="rId63" Type="http://schemas.openxmlformats.org/officeDocument/2006/relationships/chart" Target="../charts/chart60.xml"/><Relationship Id="rId68" Type="http://schemas.openxmlformats.org/officeDocument/2006/relationships/chart" Target="../charts/chart65.xml"/><Relationship Id="rId76" Type="http://schemas.openxmlformats.org/officeDocument/2006/relationships/chart" Target="../charts/chart73.xml"/><Relationship Id="rId7" Type="http://schemas.openxmlformats.org/officeDocument/2006/relationships/chart" Target="../charts/chart8.xml"/><Relationship Id="rId71" Type="http://schemas.openxmlformats.org/officeDocument/2006/relationships/chart" Target="../charts/chart6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3" Type="http://schemas.openxmlformats.org/officeDocument/2006/relationships/chart" Target="../charts/chart51.xml"/><Relationship Id="rId58" Type="http://schemas.openxmlformats.org/officeDocument/2006/relationships/chart" Target="../charts/chart56.xml"/><Relationship Id="rId66" Type="http://schemas.openxmlformats.org/officeDocument/2006/relationships/chart" Target="../charts/chart63.xml"/><Relationship Id="rId74" Type="http://schemas.openxmlformats.org/officeDocument/2006/relationships/chart" Target="../charts/chart71.xml"/><Relationship Id="rId79" Type="http://schemas.openxmlformats.org/officeDocument/2006/relationships/chart" Target="../charts/chart76.xml"/><Relationship Id="rId5" Type="http://schemas.openxmlformats.org/officeDocument/2006/relationships/chart" Target="../charts/chart6.xml"/><Relationship Id="rId61" Type="http://schemas.openxmlformats.org/officeDocument/2006/relationships/chart" Target="../charts/chart58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0.xml"/><Relationship Id="rId60" Type="http://schemas.openxmlformats.org/officeDocument/2006/relationships/chart" Target="../charts/chart57.xml"/><Relationship Id="rId65" Type="http://schemas.openxmlformats.org/officeDocument/2006/relationships/chart" Target="../charts/chart62.xml"/><Relationship Id="rId73" Type="http://schemas.openxmlformats.org/officeDocument/2006/relationships/chart" Target="../charts/chart70.xml"/><Relationship Id="rId78" Type="http://schemas.openxmlformats.org/officeDocument/2006/relationships/chart" Target="../charts/chart7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image" Target="../media/image9.jpg"/><Relationship Id="rId56" Type="http://schemas.openxmlformats.org/officeDocument/2006/relationships/chart" Target="../charts/chart54.xml"/><Relationship Id="rId64" Type="http://schemas.openxmlformats.org/officeDocument/2006/relationships/chart" Target="../charts/chart61.xml"/><Relationship Id="rId69" Type="http://schemas.openxmlformats.org/officeDocument/2006/relationships/chart" Target="../charts/chart66.xml"/><Relationship Id="rId77" Type="http://schemas.openxmlformats.org/officeDocument/2006/relationships/chart" Target="../charts/chart74.xml"/><Relationship Id="rId8" Type="http://schemas.openxmlformats.org/officeDocument/2006/relationships/chart" Target="../charts/chart9.xml"/><Relationship Id="rId51" Type="http://schemas.openxmlformats.org/officeDocument/2006/relationships/chart" Target="../charts/chart49.xml"/><Relationship Id="rId72" Type="http://schemas.openxmlformats.org/officeDocument/2006/relationships/chart" Target="../charts/chart69.xml"/><Relationship Id="rId80" Type="http://schemas.openxmlformats.org/officeDocument/2006/relationships/chart" Target="../charts/chart77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image" Target="../media/image11.jpg"/><Relationship Id="rId67" Type="http://schemas.openxmlformats.org/officeDocument/2006/relationships/chart" Target="../charts/chart64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2.xml"/><Relationship Id="rId62" Type="http://schemas.openxmlformats.org/officeDocument/2006/relationships/chart" Target="../charts/chart59.xml"/><Relationship Id="rId70" Type="http://schemas.openxmlformats.org/officeDocument/2006/relationships/chart" Target="../charts/chart67.xml"/><Relationship Id="rId75" Type="http://schemas.openxmlformats.org/officeDocument/2006/relationships/chart" Target="../charts/chart7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image" Target="../media/image10.jpg"/><Relationship Id="rId5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1197</xdr:row>
      <xdr:rowOff>57150</xdr:rowOff>
    </xdr:from>
    <xdr:to>
      <xdr:col>8</xdr:col>
      <xdr:colOff>47625</xdr:colOff>
      <xdr:row>1214</xdr:row>
      <xdr:rowOff>47625</xdr:rowOff>
    </xdr:to>
    <xdr:graphicFrame macro="">
      <xdr:nvGraphicFramePr>
        <xdr:cNvPr id="9321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24</xdr:row>
      <xdr:rowOff>142875</xdr:rowOff>
    </xdr:from>
    <xdr:to>
      <xdr:col>24</xdr:col>
      <xdr:colOff>571500</xdr:colOff>
      <xdr:row>41</xdr:row>
      <xdr:rowOff>133350</xdr:rowOff>
    </xdr:to>
    <xdr:graphicFrame macro="">
      <xdr:nvGraphicFramePr>
        <xdr:cNvPr id="126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43</xdr:row>
      <xdr:rowOff>152400</xdr:rowOff>
    </xdr:from>
    <xdr:to>
      <xdr:col>26</xdr:col>
      <xdr:colOff>333375</xdr:colOff>
      <xdr:row>60</xdr:row>
      <xdr:rowOff>142875</xdr:rowOff>
    </xdr:to>
    <xdr:graphicFrame macro="">
      <xdr:nvGraphicFramePr>
        <xdr:cNvPr id="126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177766</xdr:colOff>
      <xdr:row>65</xdr:row>
      <xdr:rowOff>122975</xdr:rowOff>
    </xdr:from>
    <xdr:to>
      <xdr:col>23</xdr:col>
      <xdr:colOff>33618</xdr:colOff>
      <xdr:row>93</xdr:row>
      <xdr:rowOff>9316</xdr:rowOff>
    </xdr:to>
    <xdr:graphicFrame macro="">
      <xdr:nvGraphicFramePr>
        <xdr:cNvPr id="1268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345753</xdr:colOff>
      <xdr:row>35</xdr:row>
      <xdr:rowOff>84960</xdr:rowOff>
    </xdr:from>
    <xdr:to>
      <xdr:col>19</xdr:col>
      <xdr:colOff>604865</xdr:colOff>
      <xdr:row>63</xdr:row>
      <xdr:rowOff>11002</xdr:rowOff>
    </xdr:to>
    <xdr:graphicFrame macro="">
      <xdr:nvGraphicFramePr>
        <xdr:cNvPr id="126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139361</xdr:colOff>
      <xdr:row>94</xdr:row>
      <xdr:rowOff>17727</xdr:rowOff>
    </xdr:from>
    <xdr:to>
      <xdr:col>27</xdr:col>
      <xdr:colOff>292626</xdr:colOff>
      <xdr:row>114</xdr:row>
      <xdr:rowOff>27250</xdr:rowOff>
    </xdr:to>
    <xdr:graphicFrame macro="">
      <xdr:nvGraphicFramePr>
        <xdr:cNvPr id="1270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47625</xdr:colOff>
      <xdr:row>1</xdr:row>
      <xdr:rowOff>247650</xdr:rowOff>
    </xdr:from>
    <xdr:to>
      <xdr:col>25</xdr:col>
      <xdr:colOff>333375</xdr:colOff>
      <xdr:row>23</xdr:row>
      <xdr:rowOff>85725</xdr:rowOff>
    </xdr:to>
    <xdr:graphicFrame macro="">
      <xdr:nvGraphicFramePr>
        <xdr:cNvPr id="7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358588</xdr:colOff>
      <xdr:row>130</xdr:row>
      <xdr:rowOff>56030</xdr:rowOff>
    </xdr:from>
    <xdr:to>
      <xdr:col>23</xdr:col>
      <xdr:colOff>214440</xdr:colOff>
      <xdr:row>157</xdr:row>
      <xdr:rowOff>9607</xdr:rowOff>
    </xdr:to>
    <xdr:graphicFrame macro="">
      <xdr:nvGraphicFramePr>
        <xdr:cNvPr id="8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22412</xdr:colOff>
      <xdr:row>194</xdr:row>
      <xdr:rowOff>33618</xdr:rowOff>
    </xdr:from>
    <xdr:to>
      <xdr:col>23</xdr:col>
      <xdr:colOff>483382</xdr:colOff>
      <xdr:row>219</xdr:row>
      <xdr:rowOff>166489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258</xdr:row>
      <xdr:rowOff>0</xdr:rowOff>
    </xdr:from>
    <xdr:to>
      <xdr:col>23</xdr:col>
      <xdr:colOff>460970</xdr:colOff>
      <xdr:row>283</xdr:row>
      <xdr:rowOff>132871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23</xdr:col>
      <xdr:colOff>460970</xdr:colOff>
      <xdr:row>347</xdr:row>
      <xdr:rowOff>132871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67235</xdr:colOff>
      <xdr:row>359</xdr:row>
      <xdr:rowOff>56028</xdr:rowOff>
    </xdr:from>
    <xdr:to>
      <xdr:col>20</xdr:col>
      <xdr:colOff>326346</xdr:colOff>
      <xdr:row>385</xdr:row>
      <xdr:rowOff>4482</xdr:rowOff>
    </xdr:to>
    <xdr:graphicFrame macro="">
      <xdr:nvGraphicFramePr>
        <xdr:cNvPr id="1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386</xdr:row>
      <xdr:rowOff>0</xdr:rowOff>
    </xdr:from>
    <xdr:to>
      <xdr:col>23</xdr:col>
      <xdr:colOff>460970</xdr:colOff>
      <xdr:row>411</xdr:row>
      <xdr:rowOff>132871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56030</xdr:colOff>
      <xdr:row>450</xdr:row>
      <xdr:rowOff>89647</xdr:rowOff>
    </xdr:from>
    <xdr:to>
      <xdr:col>22</xdr:col>
      <xdr:colOff>517000</xdr:colOff>
      <xdr:row>476</xdr:row>
      <xdr:rowOff>54430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514</xdr:row>
      <xdr:rowOff>0</xdr:rowOff>
    </xdr:from>
    <xdr:to>
      <xdr:col>23</xdr:col>
      <xdr:colOff>460970</xdr:colOff>
      <xdr:row>539</xdr:row>
      <xdr:rowOff>132871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578</xdr:row>
      <xdr:rowOff>0</xdr:rowOff>
    </xdr:from>
    <xdr:to>
      <xdr:col>23</xdr:col>
      <xdr:colOff>460970</xdr:colOff>
      <xdr:row>603</xdr:row>
      <xdr:rowOff>132871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593912</xdr:colOff>
      <xdr:row>642</xdr:row>
      <xdr:rowOff>78442</xdr:rowOff>
    </xdr:from>
    <xdr:to>
      <xdr:col>23</xdr:col>
      <xdr:colOff>449764</xdr:colOff>
      <xdr:row>668</xdr:row>
      <xdr:rowOff>43225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706</xdr:row>
      <xdr:rowOff>0</xdr:rowOff>
    </xdr:from>
    <xdr:to>
      <xdr:col>23</xdr:col>
      <xdr:colOff>460970</xdr:colOff>
      <xdr:row>731</xdr:row>
      <xdr:rowOff>132871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770</xdr:row>
      <xdr:rowOff>0</xdr:rowOff>
    </xdr:from>
    <xdr:to>
      <xdr:col>23</xdr:col>
      <xdr:colOff>460970</xdr:colOff>
      <xdr:row>795</xdr:row>
      <xdr:rowOff>132871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837</xdr:row>
      <xdr:rowOff>0</xdr:rowOff>
    </xdr:from>
    <xdr:to>
      <xdr:col>23</xdr:col>
      <xdr:colOff>460970</xdr:colOff>
      <xdr:row>862</xdr:row>
      <xdr:rowOff>132871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898</xdr:row>
      <xdr:rowOff>0</xdr:rowOff>
    </xdr:from>
    <xdr:to>
      <xdr:col>23</xdr:col>
      <xdr:colOff>460970</xdr:colOff>
      <xdr:row>923</xdr:row>
      <xdr:rowOff>132871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962</xdr:row>
      <xdr:rowOff>0</xdr:rowOff>
    </xdr:from>
    <xdr:to>
      <xdr:col>23</xdr:col>
      <xdr:colOff>460970</xdr:colOff>
      <xdr:row>987</xdr:row>
      <xdr:rowOff>132872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414618</xdr:colOff>
      <xdr:row>1026</xdr:row>
      <xdr:rowOff>22412</xdr:rowOff>
    </xdr:from>
    <xdr:to>
      <xdr:col>23</xdr:col>
      <xdr:colOff>270470</xdr:colOff>
      <xdr:row>1051</xdr:row>
      <xdr:rowOff>155284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582706</xdr:colOff>
      <xdr:row>1089</xdr:row>
      <xdr:rowOff>134471</xdr:rowOff>
    </xdr:from>
    <xdr:to>
      <xdr:col>23</xdr:col>
      <xdr:colOff>438558</xdr:colOff>
      <xdr:row>1115</xdr:row>
      <xdr:rowOff>99253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1154</xdr:row>
      <xdr:rowOff>0</xdr:rowOff>
    </xdr:from>
    <xdr:to>
      <xdr:col>23</xdr:col>
      <xdr:colOff>460970</xdr:colOff>
      <xdr:row>1179</xdr:row>
      <xdr:rowOff>132871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35</xdr:col>
      <xdr:colOff>259111</xdr:colOff>
      <xdr:row>72</xdr:row>
      <xdr:rowOff>71718</xdr:rowOff>
    </xdr:to>
    <xdr:graphicFrame macro="">
      <xdr:nvGraphicFramePr>
        <xdr:cNvPr id="3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73</xdr:row>
      <xdr:rowOff>0</xdr:rowOff>
    </xdr:from>
    <xdr:to>
      <xdr:col>37</xdr:col>
      <xdr:colOff>460970</xdr:colOff>
      <xdr:row>100</xdr:row>
      <xdr:rowOff>65636</xdr:rowOff>
    </xdr:to>
    <xdr:graphicFrame macro="">
      <xdr:nvGraphicFramePr>
        <xdr:cNvPr id="32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0</xdr:colOff>
      <xdr:row>101</xdr:row>
      <xdr:rowOff>0</xdr:rowOff>
    </xdr:from>
    <xdr:to>
      <xdr:col>37</xdr:col>
      <xdr:colOff>460970</xdr:colOff>
      <xdr:row>128</xdr:row>
      <xdr:rowOff>65635</xdr:rowOff>
    </xdr:to>
    <xdr:graphicFrame macro="">
      <xdr:nvGraphicFramePr>
        <xdr:cNvPr id="33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0</xdr:colOff>
      <xdr:row>129</xdr:row>
      <xdr:rowOff>0</xdr:rowOff>
    </xdr:from>
    <xdr:to>
      <xdr:col>37</xdr:col>
      <xdr:colOff>460970</xdr:colOff>
      <xdr:row>155</xdr:row>
      <xdr:rowOff>121665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0</xdr:colOff>
      <xdr:row>157</xdr:row>
      <xdr:rowOff>0</xdr:rowOff>
    </xdr:from>
    <xdr:to>
      <xdr:col>37</xdr:col>
      <xdr:colOff>460970</xdr:colOff>
      <xdr:row>182</xdr:row>
      <xdr:rowOff>132871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0</xdr:colOff>
      <xdr:row>184</xdr:row>
      <xdr:rowOff>0</xdr:rowOff>
    </xdr:from>
    <xdr:to>
      <xdr:col>37</xdr:col>
      <xdr:colOff>460970</xdr:colOff>
      <xdr:row>210</xdr:row>
      <xdr:rowOff>54430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28</xdr:col>
      <xdr:colOff>0</xdr:colOff>
      <xdr:row>211</xdr:row>
      <xdr:rowOff>0</xdr:rowOff>
    </xdr:from>
    <xdr:to>
      <xdr:col>37</xdr:col>
      <xdr:colOff>460970</xdr:colOff>
      <xdr:row>236</xdr:row>
      <xdr:rowOff>132871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0</xdr:colOff>
      <xdr:row>238</xdr:row>
      <xdr:rowOff>0</xdr:rowOff>
    </xdr:from>
    <xdr:to>
      <xdr:col>37</xdr:col>
      <xdr:colOff>460970</xdr:colOff>
      <xdr:row>263</xdr:row>
      <xdr:rowOff>132871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28</xdr:col>
      <xdr:colOff>0</xdr:colOff>
      <xdr:row>265</xdr:row>
      <xdr:rowOff>0</xdr:rowOff>
    </xdr:from>
    <xdr:to>
      <xdr:col>37</xdr:col>
      <xdr:colOff>460970</xdr:colOff>
      <xdr:row>290</xdr:row>
      <xdr:rowOff>132872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28</xdr:col>
      <xdr:colOff>0</xdr:colOff>
      <xdr:row>292</xdr:row>
      <xdr:rowOff>0</xdr:rowOff>
    </xdr:from>
    <xdr:to>
      <xdr:col>37</xdr:col>
      <xdr:colOff>460970</xdr:colOff>
      <xdr:row>317</xdr:row>
      <xdr:rowOff>132871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319</xdr:row>
      <xdr:rowOff>0</xdr:rowOff>
    </xdr:from>
    <xdr:to>
      <xdr:col>37</xdr:col>
      <xdr:colOff>460970</xdr:colOff>
      <xdr:row>344</xdr:row>
      <xdr:rowOff>132871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0</xdr:colOff>
      <xdr:row>346</xdr:row>
      <xdr:rowOff>0</xdr:rowOff>
    </xdr:from>
    <xdr:to>
      <xdr:col>37</xdr:col>
      <xdr:colOff>460970</xdr:colOff>
      <xdr:row>371</xdr:row>
      <xdr:rowOff>132872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28</xdr:col>
      <xdr:colOff>0</xdr:colOff>
      <xdr:row>373</xdr:row>
      <xdr:rowOff>0</xdr:rowOff>
    </xdr:from>
    <xdr:to>
      <xdr:col>37</xdr:col>
      <xdr:colOff>460970</xdr:colOff>
      <xdr:row>398</xdr:row>
      <xdr:rowOff>132871</xdr:rowOff>
    </xdr:to>
    <xdr:graphicFrame macro="">
      <xdr:nvGraphicFramePr>
        <xdr:cNvPr id="43" name="Диаграмма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0</xdr:colOff>
      <xdr:row>400</xdr:row>
      <xdr:rowOff>0</xdr:rowOff>
    </xdr:from>
    <xdr:to>
      <xdr:col>37</xdr:col>
      <xdr:colOff>460970</xdr:colOff>
      <xdr:row>425</xdr:row>
      <xdr:rowOff>132871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28</xdr:col>
      <xdr:colOff>0</xdr:colOff>
      <xdr:row>427</xdr:row>
      <xdr:rowOff>0</xdr:rowOff>
    </xdr:from>
    <xdr:to>
      <xdr:col>37</xdr:col>
      <xdr:colOff>460970</xdr:colOff>
      <xdr:row>452</xdr:row>
      <xdr:rowOff>132871</xdr:rowOff>
    </xdr:to>
    <xdr:graphicFrame macro="">
      <xdr:nvGraphicFramePr>
        <xdr:cNvPr id="45" name="Диаграмма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0</xdr:colOff>
      <xdr:row>454</xdr:row>
      <xdr:rowOff>0</xdr:rowOff>
    </xdr:from>
    <xdr:to>
      <xdr:col>37</xdr:col>
      <xdr:colOff>460970</xdr:colOff>
      <xdr:row>479</xdr:row>
      <xdr:rowOff>132871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0</xdr:colOff>
      <xdr:row>481</xdr:row>
      <xdr:rowOff>0</xdr:rowOff>
    </xdr:from>
    <xdr:to>
      <xdr:col>37</xdr:col>
      <xdr:colOff>460970</xdr:colOff>
      <xdr:row>506</xdr:row>
      <xdr:rowOff>132871</xdr:rowOff>
    </xdr:to>
    <xdr:graphicFrame macro="">
      <xdr:nvGraphicFramePr>
        <xdr:cNvPr id="47" name="Диаграмма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28</xdr:col>
      <xdr:colOff>0</xdr:colOff>
      <xdr:row>508</xdr:row>
      <xdr:rowOff>0</xdr:rowOff>
    </xdr:from>
    <xdr:to>
      <xdr:col>37</xdr:col>
      <xdr:colOff>460970</xdr:colOff>
      <xdr:row>533</xdr:row>
      <xdr:rowOff>132871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28</xdr:col>
      <xdr:colOff>0</xdr:colOff>
      <xdr:row>535</xdr:row>
      <xdr:rowOff>0</xdr:rowOff>
    </xdr:from>
    <xdr:to>
      <xdr:col>37</xdr:col>
      <xdr:colOff>460970</xdr:colOff>
      <xdr:row>560</xdr:row>
      <xdr:rowOff>132871</xdr:rowOff>
    </xdr:to>
    <xdr:graphicFrame macro="">
      <xdr:nvGraphicFramePr>
        <xdr:cNvPr id="49" name="Диаграмма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36</xdr:col>
      <xdr:colOff>103910</xdr:colOff>
      <xdr:row>999</xdr:row>
      <xdr:rowOff>155863</xdr:rowOff>
    </xdr:from>
    <xdr:to>
      <xdr:col>42</xdr:col>
      <xdr:colOff>155204</xdr:colOff>
      <xdr:row>1024</xdr:row>
      <xdr:rowOff>116542</xdr:rowOff>
    </xdr:to>
    <xdr:graphicFrame macro="">
      <xdr:nvGraphicFramePr>
        <xdr:cNvPr id="5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46</xdr:col>
      <xdr:colOff>363681</xdr:colOff>
      <xdr:row>1025</xdr:row>
      <xdr:rowOff>155863</xdr:rowOff>
    </xdr:from>
    <xdr:to>
      <xdr:col>56</xdr:col>
      <xdr:colOff>219532</xdr:colOff>
      <xdr:row>1051</xdr:row>
      <xdr:rowOff>115553</xdr:rowOff>
    </xdr:to>
    <xdr:graphicFrame macro="">
      <xdr:nvGraphicFramePr>
        <xdr:cNvPr id="51" name="Диаграмма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66</xdr:col>
      <xdr:colOff>190501</xdr:colOff>
      <xdr:row>1052</xdr:row>
      <xdr:rowOff>86591</xdr:rowOff>
    </xdr:from>
    <xdr:to>
      <xdr:col>76</xdr:col>
      <xdr:colOff>46352</xdr:colOff>
      <xdr:row>1078</xdr:row>
      <xdr:rowOff>46281</xdr:rowOff>
    </xdr:to>
    <xdr:graphicFrame macro="">
      <xdr:nvGraphicFramePr>
        <xdr:cNvPr id="52" name="Диаграмма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87</xdr:col>
      <xdr:colOff>242455</xdr:colOff>
      <xdr:row>1053</xdr:row>
      <xdr:rowOff>0</xdr:rowOff>
    </xdr:from>
    <xdr:to>
      <xdr:col>94</xdr:col>
      <xdr:colOff>552450</xdr:colOff>
      <xdr:row>1079</xdr:row>
      <xdr:rowOff>12123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6955" y="180282273"/>
          <a:ext cx="4552950" cy="4514850"/>
        </a:xfrm>
        <a:prstGeom prst="rect">
          <a:avLst/>
        </a:prstGeom>
      </xdr:spPr>
    </xdr:pic>
    <xdr:clientData/>
  </xdr:twoCellAnchor>
  <xdr:twoCellAnchor editAs="oneCell">
    <xdr:from>
      <xdr:col>87</xdr:col>
      <xdr:colOff>409773</xdr:colOff>
      <xdr:row>1107</xdr:row>
      <xdr:rowOff>80725</xdr:rowOff>
    </xdr:from>
    <xdr:to>
      <xdr:col>95</xdr:col>
      <xdr:colOff>113632</xdr:colOff>
      <xdr:row>1133</xdr:row>
      <xdr:rowOff>92848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74273" y="189714816"/>
          <a:ext cx="4552950" cy="4514850"/>
        </a:xfrm>
        <a:prstGeom prst="rect">
          <a:avLst/>
        </a:prstGeom>
      </xdr:spPr>
    </xdr:pic>
    <xdr:clientData/>
  </xdr:twoCellAnchor>
  <xdr:twoCellAnchor editAs="oneCell">
    <xdr:from>
      <xdr:col>47</xdr:col>
      <xdr:colOff>380727</xdr:colOff>
      <xdr:row>1094</xdr:row>
      <xdr:rowOff>86318</xdr:rowOff>
    </xdr:from>
    <xdr:to>
      <xdr:col>55</xdr:col>
      <xdr:colOff>84586</xdr:colOff>
      <xdr:row>1120</xdr:row>
      <xdr:rowOff>98440</xdr:rowOff>
    </xdr:to>
    <xdr:pic>
      <xdr:nvPicPr>
        <xdr:cNvPr id="54" name="Рисунок 53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99772" y="187469045"/>
          <a:ext cx="4552950" cy="4514850"/>
        </a:xfrm>
        <a:prstGeom prst="rect">
          <a:avLst/>
        </a:prstGeom>
      </xdr:spPr>
    </xdr:pic>
    <xdr:clientData/>
  </xdr:twoCellAnchor>
  <xdr:twoCellAnchor>
    <xdr:from>
      <xdr:col>66</xdr:col>
      <xdr:colOff>225138</xdr:colOff>
      <xdr:row>1079</xdr:row>
      <xdr:rowOff>34635</xdr:rowOff>
    </xdr:from>
    <xdr:to>
      <xdr:col>76</xdr:col>
      <xdr:colOff>80989</xdr:colOff>
      <xdr:row>1104</xdr:row>
      <xdr:rowOff>167507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76</xdr:col>
      <xdr:colOff>415636</xdr:colOff>
      <xdr:row>1052</xdr:row>
      <xdr:rowOff>51954</xdr:rowOff>
    </xdr:from>
    <xdr:to>
      <xdr:col>86</xdr:col>
      <xdr:colOff>271487</xdr:colOff>
      <xdr:row>1078</xdr:row>
      <xdr:rowOff>11644</xdr:rowOff>
    </xdr:to>
    <xdr:graphicFrame macro="">
      <xdr:nvGraphicFramePr>
        <xdr:cNvPr id="62" name="Диаграмма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76</xdr:col>
      <xdr:colOff>415636</xdr:colOff>
      <xdr:row>1079</xdr:row>
      <xdr:rowOff>51954</xdr:rowOff>
    </xdr:from>
    <xdr:to>
      <xdr:col>86</xdr:col>
      <xdr:colOff>271487</xdr:colOff>
      <xdr:row>1105</xdr:row>
      <xdr:rowOff>11644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66</xdr:col>
      <xdr:colOff>519545</xdr:colOff>
      <xdr:row>1107</xdr:row>
      <xdr:rowOff>1</xdr:rowOff>
    </xdr:from>
    <xdr:to>
      <xdr:col>76</xdr:col>
      <xdr:colOff>375396</xdr:colOff>
      <xdr:row>1132</xdr:row>
      <xdr:rowOff>132873</xdr:rowOff>
    </xdr:to>
    <xdr:graphicFrame macro="">
      <xdr:nvGraphicFramePr>
        <xdr:cNvPr id="65" name="Диаграмма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77</xdr:col>
      <xdr:colOff>69273</xdr:colOff>
      <xdr:row>1107</xdr:row>
      <xdr:rowOff>17318</xdr:rowOff>
    </xdr:from>
    <xdr:to>
      <xdr:col>86</xdr:col>
      <xdr:colOff>531260</xdr:colOff>
      <xdr:row>1132</xdr:row>
      <xdr:rowOff>150190</xdr:rowOff>
    </xdr:to>
    <xdr:graphicFrame macro="">
      <xdr:nvGraphicFramePr>
        <xdr:cNvPr id="66" name="Диаграмма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66</xdr:col>
      <xdr:colOff>571500</xdr:colOff>
      <xdr:row>1134</xdr:row>
      <xdr:rowOff>51955</xdr:rowOff>
    </xdr:from>
    <xdr:to>
      <xdr:col>76</xdr:col>
      <xdr:colOff>427351</xdr:colOff>
      <xdr:row>1160</xdr:row>
      <xdr:rowOff>11645</xdr:rowOff>
    </xdr:to>
    <xdr:graphicFrame macro="">
      <xdr:nvGraphicFramePr>
        <xdr:cNvPr id="67" name="Диаграмма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77</xdr:col>
      <xdr:colOff>138545</xdr:colOff>
      <xdr:row>1134</xdr:row>
      <xdr:rowOff>51955</xdr:rowOff>
    </xdr:from>
    <xdr:to>
      <xdr:col>86</xdr:col>
      <xdr:colOff>600532</xdr:colOff>
      <xdr:row>1160</xdr:row>
      <xdr:rowOff>11645</xdr:rowOff>
    </xdr:to>
    <xdr:graphicFrame macro="">
      <xdr:nvGraphicFramePr>
        <xdr:cNvPr id="68" name="Диаграмма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67</xdr:col>
      <xdr:colOff>17317</xdr:colOff>
      <xdr:row>1161</xdr:row>
      <xdr:rowOff>34637</xdr:rowOff>
    </xdr:from>
    <xdr:to>
      <xdr:col>76</xdr:col>
      <xdr:colOff>479305</xdr:colOff>
      <xdr:row>1186</xdr:row>
      <xdr:rowOff>167508</xdr:rowOff>
    </xdr:to>
    <xdr:graphicFrame macro="">
      <xdr:nvGraphicFramePr>
        <xdr:cNvPr id="70" name="Диаграмма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77</xdr:col>
      <xdr:colOff>311727</xdr:colOff>
      <xdr:row>1161</xdr:row>
      <xdr:rowOff>0</xdr:rowOff>
    </xdr:from>
    <xdr:to>
      <xdr:col>87</xdr:col>
      <xdr:colOff>167578</xdr:colOff>
      <xdr:row>1186</xdr:row>
      <xdr:rowOff>132871</xdr:rowOff>
    </xdr:to>
    <xdr:graphicFrame macro="">
      <xdr:nvGraphicFramePr>
        <xdr:cNvPr id="71" name="Диаграмма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88</xdr:col>
      <xdr:colOff>103909</xdr:colOff>
      <xdr:row>1189</xdr:row>
      <xdr:rowOff>69272</xdr:rowOff>
    </xdr:from>
    <xdr:to>
      <xdr:col>95</xdr:col>
      <xdr:colOff>413904</xdr:colOff>
      <xdr:row>1215</xdr:row>
      <xdr:rowOff>81395</xdr:rowOff>
    </xdr:to>
    <xdr:pic>
      <xdr:nvPicPr>
        <xdr:cNvPr id="64" name="Рисунок 63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74545" y="203904272"/>
          <a:ext cx="4552950" cy="4514850"/>
        </a:xfrm>
        <a:prstGeom prst="rect">
          <a:avLst/>
        </a:prstGeom>
      </xdr:spPr>
    </xdr:pic>
    <xdr:clientData/>
  </xdr:twoCellAnchor>
  <xdr:twoCellAnchor>
    <xdr:from>
      <xdr:col>67</xdr:col>
      <xdr:colOff>34635</xdr:colOff>
      <xdr:row>1189</xdr:row>
      <xdr:rowOff>103908</xdr:rowOff>
    </xdr:from>
    <xdr:to>
      <xdr:col>76</xdr:col>
      <xdr:colOff>496623</xdr:colOff>
      <xdr:row>1215</xdr:row>
      <xdr:rowOff>63598</xdr:rowOff>
    </xdr:to>
    <xdr:graphicFrame macro="">
      <xdr:nvGraphicFramePr>
        <xdr:cNvPr id="69" name="Диаграмма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77</xdr:col>
      <xdr:colOff>381002</xdr:colOff>
      <xdr:row>1189</xdr:row>
      <xdr:rowOff>121225</xdr:rowOff>
    </xdr:from>
    <xdr:to>
      <xdr:col>87</xdr:col>
      <xdr:colOff>236853</xdr:colOff>
      <xdr:row>1215</xdr:row>
      <xdr:rowOff>80915</xdr:rowOff>
    </xdr:to>
    <xdr:graphicFrame macro="">
      <xdr:nvGraphicFramePr>
        <xdr:cNvPr id="72" name="Диаграмма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67</xdr:col>
      <xdr:colOff>69273</xdr:colOff>
      <xdr:row>1215</xdr:row>
      <xdr:rowOff>155863</xdr:rowOff>
    </xdr:from>
    <xdr:to>
      <xdr:col>76</xdr:col>
      <xdr:colOff>531261</xdr:colOff>
      <xdr:row>1244</xdr:row>
      <xdr:rowOff>46280</xdr:rowOff>
    </xdr:to>
    <xdr:graphicFrame macro="">
      <xdr:nvGraphicFramePr>
        <xdr:cNvPr id="73" name="Диаграмма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77</xdr:col>
      <xdr:colOff>450273</xdr:colOff>
      <xdr:row>1216</xdr:row>
      <xdr:rowOff>1</xdr:rowOff>
    </xdr:from>
    <xdr:to>
      <xdr:col>87</xdr:col>
      <xdr:colOff>306124</xdr:colOff>
      <xdr:row>1244</xdr:row>
      <xdr:rowOff>63600</xdr:rowOff>
    </xdr:to>
    <xdr:graphicFrame macro="">
      <xdr:nvGraphicFramePr>
        <xdr:cNvPr id="74" name="Диаграмма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67</xdr:col>
      <xdr:colOff>121226</xdr:colOff>
      <xdr:row>1245</xdr:row>
      <xdr:rowOff>17317</xdr:rowOff>
    </xdr:from>
    <xdr:to>
      <xdr:col>76</xdr:col>
      <xdr:colOff>583214</xdr:colOff>
      <xdr:row>1273</xdr:row>
      <xdr:rowOff>115552</xdr:rowOff>
    </xdr:to>
    <xdr:graphicFrame macro="">
      <xdr:nvGraphicFramePr>
        <xdr:cNvPr id="75" name="Диаграмма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77</xdr:col>
      <xdr:colOff>450272</xdr:colOff>
      <xdr:row>1245</xdr:row>
      <xdr:rowOff>69272</xdr:rowOff>
    </xdr:from>
    <xdr:to>
      <xdr:col>87</xdr:col>
      <xdr:colOff>306123</xdr:colOff>
      <xdr:row>1274</xdr:row>
      <xdr:rowOff>11644</xdr:rowOff>
    </xdr:to>
    <xdr:graphicFrame macro="">
      <xdr:nvGraphicFramePr>
        <xdr:cNvPr id="76" name="Диаграмма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67</xdr:col>
      <xdr:colOff>173182</xdr:colOff>
      <xdr:row>1275</xdr:row>
      <xdr:rowOff>17319</xdr:rowOff>
    </xdr:from>
    <xdr:to>
      <xdr:col>77</xdr:col>
      <xdr:colOff>29034</xdr:colOff>
      <xdr:row>1303</xdr:row>
      <xdr:rowOff>115554</xdr:rowOff>
    </xdr:to>
    <xdr:graphicFrame macro="">
      <xdr:nvGraphicFramePr>
        <xdr:cNvPr id="77" name="Диаграмма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77</xdr:col>
      <xdr:colOff>502229</xdr:colOff>
      <xdr:row>1275</xdr:row>
      <xdr:rowOff>69273</xdr:rowOff>
    </xdr:from>
    <xdr:to>
      <xdr:col>87</xdr:col>
      <xdr:colOff>358080</xdr:colOff>
      <xdr:row>1304</xdr:row>
      <xdr:rowOff>11645</xdr:rowOff>
    </xdr:to>
    <xdr:graphicFrame macro="">
      <xdr:nvGraphicFramePr>
        <xdr:cNvPr id="78" name="Диаграмма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67</xdr:col>
      <xdr:colOff>190498</xdr:colOff>
      <xdr:row>1305</xdr:row>
      <xdr:rowOff>34636</xdr:rowOff>
    </xdr:from>
    <xdr:to>
      <xdr:col>77</xdr:col>
      <xdr:colOff>46350</xdr:colOff>
      <xdr:row>1333</xdr:row>
      <xdr:rowOff>132871</xdr:rowOff>
    </xdr:to>
    <xdr:graphicFrame macro="">
      <xdr:nvGraphicFramePr>
        <xdr:cNvPr id="79" name="Диаграмма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28</xdr:col>
      <xdr:colOff>346363</xdr:colOff>
      <xdr:row>1093</xdr:row>
      <xdr:rowOff>86591</xdr:rowOff>
    </xdr:from>
    <xdr:to>
      <xdr:col>38</xdr:col>
      <xdr:colOff>202214</xdr:colOff>
      <xdr:row>1119</xdr:row>
      <xdr:rowOff>46280</xdr:rowOff>
    </xdr:to>
    <xdr:graphicFrame macro="">
      <xdr:nvGraphicFramePr>
        <xdr:cNvPr id="80" name="Диаграмма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38</xdr:col>
      <xdr:colOff>450273</xdr:colOff>
      <xdr:row>1093</xdr:row>
      <xdr:rowOff>103910</xdr:rowOff>
    </xdr:from>
    <xdr:to>
      <xdr:col>47</xdr:col>
      <xdr:colOff>98307</xdr:colOff>
      <xdr:row>1119</xdr:row>
      <xdr:rowOff>63599</xdr:rowOff>
    </xdr:to>
    <xdr:graphicFrame macro="">
      <xdr:nvGraphicFramePr>
        <xdr:cNvPr id="82" name="Диаграмма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28</xdr:col>
      <xdr:colOff>380999</xdr:colOff>
      <xdr:row>1120</xdr:row>
      <xdr:rowOff>17318</xdr:rowOff>
    </xdr:from>
    <xdr:to>
      <xdr:col>38</xdr:col>
      <xdr:colOff>236850</xdr:colOff>
      <xdr:row>1145</xdr:row>
      <xdr:rowOff>150190</xdr:rowOff>
    </xdr:to>
    <xdr:graphicFrame macro="">
      <xdr:nvGraphicFramePr>
        <xdr:cNvPr id="83" name="Диаграмма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38</xdr:col>
      <xdr:colOff>450271</xdr:colOff>
      <xdr:row>1120</xdr:row>
      <xdr:rowOff>34636</xdr:rowOff>
    </xdr:from>
    <xdr:to>
      <xdr:col>47</xdr:col>
      <xdr:colOff>98305</xdr:colOff>
      <xdr:row>1145</xdr:row>
      <xdr:rowOff>167508</xdr:rowOff>
    </xdr:to>
    <xdr:graphicFrame macro="">
      <xdr:nvGraphicFramePr>
        <xdr:cNvPr id="84" name="Диаграмма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28</xdr:col>
      <xdr:colOff>398316</xdr:colOff>
      <xdr:row>1146</xdr:row>
      <xdr:rowOff>138545</xdr:rowOff>
    </xdr:from>
    <xdr:to>
      <xdr:col>38</xdr:col>
      <xdr:colOff>254167</xdr:colOff>
      <xdr:row>1172</xdr:row>
      <xdr:rowOff>98235</xdr:rowOff>
    </xdr:to>
    <xdr:graphicFrame macro="">
      <xdr:nvGraphicFramePr>
        <xdr:cNvPr id="85" name="Диаграмма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38</xdr:col>
      <xdr:colOff>519544</xdr:colOff>
      <xdr:row>1147</xdr:row>
      <xdr:rowOff>2</xdr:rowOff>
    </xdr:from>
    <xdr:to>
      <xdr:col>47</xdr:col>
      <xdr:colOff>167578</xdr:colOff>
      <xdr:row>1172</xdr:row>
      <xdr:rowOff>132874</xdr:rowOff>
    </xdr:to>
    <xdr:graphicFrame macro="">
      <xdr:nvGraphicFramePr>
        <xdr:cNvPr id="86" name="Диаграмма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28</xdr:col>
      <xdr:colOff>346362</xdr:colOff>
      <xdr:row>1173</xdr:row>
      <xdr:rowOff>103908</xdr:rowOff>
    </xdr:from>
    <xdr:to>
      <xdr:col>38</xdr:col>
      <xdr:colOff>202213</xdr:colOff>
      <xdr:row>1199</xdr:row>
      <xdr:rowOff>63598</xdr:rowOff>
    </xdr:to>
    <xdr:graphicFrame macro="">
      <xdr:nvGraphicFramePr>
        <xdr:cNvPr id="87" name="Диаграмма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38</xdr:col>
      <xdr:colOff>571499</xdr:colOff>
      <xdr:row>1174</xdr:row>
      <xdr:rowOff>17320</xdr:rowOff>
    </xdr:from>
    <xdr:to>
      <xdr:col>47</xdr:col>
      <xdr:colOff>219533</xdr:colOff>
      <xdr:row>1199</xdr:row>
      <xdr:rowOff>150192</xdr:rowOff>
    </xdr:to>
    <xdr:graphicFrame macro="">
      <xdr:nvGraphicFramePr>
        <xdr:cNvPr id="81" name="Диаграмма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28</xdr:col>
      <xdr:colOff>329044</xdr:colOff>
      <xdr:row>1200</xdr:row>
      <xdr:rowOff>155862</xdr:rowOff>
    </xdr:from>
    <xdr:to>
      <xdr:col>38</xdr:col>
      <xdr:colOff>184895</xdr:colOff>
      <xdr:row>1227</xdr:row>
      <xdr:rowOff>98234</xdr:rowOff>
    </xdr:to>
    <xdr:graphicFrame macro="">
      <xdr:nvGraphicFramePr>
        <xdr:cNvPr id="88" name="Диаграмма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39</xdr:col>
      <xdr:colOff>34635</xdr:colOff>
      <xdr:row>1200</xdr:row>
      <xdr:rowOff>173179</xdr:rowOff>
    </xdr:from>
    <xdr:to>
      <xdr:col>47</xdr:col>
      <xdr:colOff>288805</xdr:colOff>
      <xdr:row>1227</xdr:row>
      <xdr:rowOff>115551</xdr:rowOff>
    </xdr:to>
    <xdr:graphicFrame macro="">
      <xdr:nvGraphicFramePr>
        <xdr:cNvPr id="89" name="Диаграмма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28</xdr:col>
      <xdr:colOff>329047</xdr:colOff>
      <xdr:row>1228</xdr:row>
      <xdr:rowOff>121225</xdr:rowOff>
    </xdr:from>
    <xdr:to>
      <xdr:col>38</xdr:col>
      <xdr:colOff>184898</xdr:colOff>
      <xdr:row>1257</xdr:row>
      <xdr:rowOff>63596</xdr:rowOff>
    </xdr:to>
    <xdr:graphicFrame macro="">
      <xdr:nvGraphicFramePr>
        <xdr:cNvPr id="90" name="Диаграмма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39</xdr:col>
      <xdr:colOff>69272</xdr:colOff>
      <xdr:row>1228</xdr:row>
      <xdr:rowOff>138546</xdr:rowOff>
    </xdr:from>
    <xdr:to>
      <xdr:col>47</xdr:col>
      <xdr:colOff>323442</xdr:colOff>
      <xdr:row>1257</xdr:row>
      <xdr:rowOff>80917</xdr:rowOff>
    </xdr:to>
    <xdr:graphicFrame macro="">
      <xdr:nvGraphicFramePr>
        <xdr:cNvPr id="91" name="Диаграмма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47625</xdr:rowOff>
    </xdr:from>
    <xdr:to>
      <xdr:col>13</xdr:col>
      <xdr:colOff>19050</xdr:colOff>
      <xdr:row>24</xdr:row>
      <xdr:rowOff>38100</xdr:rowOff>
    </xdr:to>
    <xdr:graphicFrame macro="">
      <xdr:nvGraphicFramePr>
        <xdr:cNvPr id="66632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3</xdr:row>
      <xdr:rowOff>19050</xdr:rowOff>
    </xdr:from>
    <xdr:to>
      <xdr:col>23</xdr:col>
      <xdr:colOff>447675</xdr:colOff>
      <xdr:row>18</xdr:row>
      <xdr:rowOff>66675</xdr:rowOff>
    </xdr:to>
    <xdr:graphicFrame macro="">
      <xdr:nvGraphicFramePr>
        <xdr:cNvPr id="6663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8"/>
  <sheetViews>
    <sheetView workbookViewId="0">
      <selection activeCell="G2" sqref="G2"/>
    </sheetView>
  </sheetViews>
  <sheetFormatPr defaultRowHeight="12.75" x14ac:dyDescent="0.2"/>
  <cols>
    <col min="1" max="1" width="13.28515625" style="19" customWidth="1"/>
    <col min="2" max="2" width="15.42578125" customWidth="1"/>
    <col min="3" max="3" width="16.28515625" customWidth="1"/>
    <col min="4" max="4" width="15" customWidth="1"/>
    <col min="5" max="5" width="17" customWidth="1"/>
  </cols>
  <sheetData>
    <row r="1" spans="1:7" ht="30" customHeight="1" thickBot="1" x14ac:dyDescent="0.25">
      <c r="B1" s="106" t="s">
        <v>6</v>
      </c>
      <c r="C1" s="107"/>
      <c r="D1" s="106" t="s">
        <v>7</v>
      </c>
      <c r="E1" s="107"/>
    </row>
    <row r="2" spans="1:7" x14ac:dyDescent="0.2">
      <c r="A2" s="1" t="s">
        <v>5</v>
      </c>
      <c r="B2" s="20" t="s">
        <v>0</v>
      </c>
      <c r="C2" s="20" t="s">
        <v>1</v>
      </c>
      <c r="D2" s="1" t="s">
        <v>2</v>
      </c>
      <c r="E2" s="1" t="s">
        <v>3</v>
      </c>
      <c r="G2" s="3" t="s">
        <v>4</v>
      </c>
    </row>
    <row r="3" spans="1:7" x14ac:dyDescent="0.2">
      <c r="A3" s="11">
        <v>1</v>
      </c>
      <c r="B3" s="2">
        <v>833.33333333329995</v>
      </c>
      <c r="C3" s="2">
        <v>0</v>
      </c>
      <c r="D3" s="2">
        <v>-9.9247752641999991</v>
      </c>
      <c r="E3" s="2">
        <v>53.367437491099999</v>
      </c>
    </row>
    <row r="4" spans="1:7" x14ac:dyDescent="0.2">
      <c r="A4" s="11">
        <v>1</v>
      </c>
      <c r="B4" s="2">
        <v>833.33333333334792</v>
      </c>
      <c r="C4" s="2">
        <v>0.78539816339744839</v>
      </c>
      <c r="D4" s="2">
        <v>-26.5012974564</v>
      </c>
      <c r="E4" s="2">
        <v>89.969863642600004</v>
      </c>
    </row>
    <row r="5" spans="1:7" x14ac:dyDescent="0.2">
      <c r="A5" s="11">
        <v>1</v>
      </c>
      <c r="B5" s="2">
        <v>833.33333333329995</v>
      </c>
      <c r="C5" s="2">
        <v>1.5707963267948966</v>
      </c>
      <c r="D5" s="2">
        <v>-19.881231254199999</v>
      </c>
      <c r="E5" s="2">
        <v>132.29845523060001</v>
      </c>
    </row>
    <row r="6" spans="1:7" x14ac:dyDescent="0.2">
      <c r="A6" s="11">
        <v>1</v>
      </c>
      <c r="B6" s="2">
        <v>833.33333333334792</v>
      </c>
      <c r="C6" s="2">
        <v>2.3561944901923448</v>
      </c>
      <c r="D6" s="2">
        <v>-27.653634105799998</v>
      </c>
      <c r="E6" s="2">
        <v>-12.884478493</v>
      </c>
    </row>
    <row r="7" spans="1:7" x14ac:dyDescent="0.2">
      <c r="A7" s="11">
        <v>1</v>
      </c>
      <c r="B7" s="2">
        <v>833.33333333329995</v>
      </c>
      <c r="C7" s="2">
        <v>3.1415926535897931</v>
      </c>
      <c r="D7" s="2">
        <v>-28.765482478599999</v>
      </c>
      <c r="E7" s="2">
        <v>36.361476417200002</v>
      </c>
    </row>
    <row r="8" spans="1:7" x14ac:dyDescent="0.2">
      <c r="A8" s="11">
        <v>1</v>
      </c>
      <c r="B8" s="2">
        <v>833.33333333334792</v>
      </c>
      <c r="C8" s="2">
        <v>3.9269908169872414</v>
      </c>
      <c r="D8" s="2">
        <v>-27.034605798499999</v>
      </c>
      <c r="E8" s="2">
        <v>9.5970190363000007</v>
      </c>
    </row>
    <row r="9" spans="1:7" x14ac:dyDescent="0.2">
      <c r="A9" s="11">
        <v>1</v>
      </c>
      <c r="B9" s="2">
        <v>833.33333333329995</v>
      </c>
      <c r="C9" s="2">
        <v>4.7123889803846897</v>
      </c>
      <c r="D9" s="2">
        <v>-22.157575462400001</v>
      </c>
      <c r="E9" s="2">
        <v>-17.310325889600001</v>
      </c>
    </row>
    <row r="10" spans="1:7" x14ac:dyDescent="0.2">
      <c r="A10" s="11">
        <v>1</v>
      </c>
      <c r="B10" s="2">
        <v>833.33333333334792</v>
      </c>
      <c r="C10" s="2">
        <v>5.497787143782138</v>
      </c>
      <c r="D10" s="2">
        <v>7.6191259518000001</v>
      </c>
      <c r="E10" s="2">
        <v>-9.7430919261</v>
      </c>
    </row>
    <row r="11" spans="1:7" x14ac:dyDescent="0.2">
      <c r="A11" s="11">
        <v>1</v>
      </c>
      <c r="B11" s="2">
        <v>1388.8888888889001</v>
      </c>
      <c r="C11" s="2">
        <v>0</v>
      </c>
      <c r="D11" s="2">
        <v>1.2407978027</v>
      </c>
      <c r="E11" s="2">
        <v>58.899008896300003</v>
      </c>
    </row>
    <row r="12" spans="1:7" x14ac:dyDescent="0.2">
      <c r="A12" s="11">
        <v>1</v>
      </c>
      <c r="B12" s="2">
        <v>1388.8888888889305</v>
      </c>
      <c r="C12" s="2">
        <v>0.48332194670611478</v>
      </c>
      <c r="D12" s="2">
        <v>3.5977045964999999</v>
      </c>
      <c r="E12" s="2">
        <v>112.5345846286</v>
      </c>
    </row>
    <row r="13" spans="1:7" x14ac:dyDescent="0.2">
      <c r="A13" s="11">
        <v>1</v>
      </c>
      <c r="B13" s="2">
        <v>1388.8888888888798</v>
      </c>
      <c r="C13" s="2">
        <v>0.96664389341222468</v>
      </c>
      <c r="D13" s="2">
        <v>-9.6269717493000009</v>
      </c>
      <c r="E13" s="2">
        <v>162.09779656430001</v>
      </c>
    </row>
    <row r="14" spans="1:7" x14ac:dyDescent="0.2">
      <c r="A14" s="11">
        <v>1</v>
      </c>
      <c r="B14" s="2">
        <v>1388.8888888889062</v>
      </c>
      <c r="C14" s="2">
        <v>1.4499658401183457</v>
      </c>
      <c r="D14" s="2">
        <v>-8.0267340100000002</v>
      </c>
      <c r="E14" s="2">
        <v>191.1015292463</v>
      </c>
    </row>
    <row r="15" spans="1:7" x14ac:dyDescent="0.2">
      <c r="A15" s="11">
        <v>1</v>
      </c>
      <c r="B15" s="2">
        <v>1388.8888888888882</v>
      </c>
      <c r="C15" s="2">
        <v>1.9332877868245057</v>
      </c>
      <c r="D15" s="2">
        <v>-48.407329645200001</v>
      </c>
      <c r="E15" s="2">
        <v>159.8120337272</v>
      </c>
    </row>
    <row r="16" spans="1:7" x14ac:dyDescent="0.2">
      <c r="A16" s="11">
        <v>1</v>
      </c>
      <c r="B16" s="2">
        <v>1388.8888888889221</v>
      </c>
      <c r="C16" s="2">
        <v>2.4166097335306356</v>
      </c>
      <c r="D16" s="2">
        <v>-34.684059041799998</v>
      </c>
      <c r="E16" s="2">
        <v>113.44382810010001</v>
      </c>
    </row>
    <row r="17" spans="1:5" x14ac:dyDescent="0.2">
      <c r="A17" s="11">
        <v>1</v>
      </c>
      <c r="B17" s="2">
        <v>1388.8888888888732</v>
      </c>
      <c r="C17" s="2">
        <v>2.8999316802366941</v>
      </c>
      <c r="D17" s="2">
        <v>-43.127796887700001</v>
      </c>
      <c r="E17" s="2">
        <v>70.489933745200005</v>
      </c>
    </row>
    <row r="18" spans="1:5" x14ac:dyDescent="0.2">
      <c r="A18" s="11">
        <v>1</v>
      </c>
      <c r="B18" s="2">
        <v>1388.8888888888732</v>
      </c>
      <c r="C18" s="2">
        <v>3.3832536269428921</v>
      </c>
      <c r="D18" s="2">
        <v>-8.6202223882000002</v>
      </c>
      <c r="E18" s="2">
        <v>9.3176612199999997</v>
      </c>
    </row>
    <row r="19" spans="1:5" x14ac:dyDescent="0.2">
      <c r="A19" s="11">
        <v>1</v>
      </c>
      <c r="B19" s="2">
        <v>1388.8888888889221</v>
      </c>
      <c r="C19" s="2">
        <v>3.8665755736489507</v>
      </c>
      <c r="D19" s="2">
        <v>2.1721454232999999</v>
      </c>
      <c r="E19" s="2">
        <v>-31.641980787200001</v>
      </c>
    </row>
    <row r="20" spans="1:5" x14ac:dyDescent="0.2">
      <c r="A20" s="11">
        <v>1</v>
      </c>
      <c r="B20" s="2">
        <v>1388.8888888888882</v>
      </c>
      <c r="C20" s="2">
        <v>4.3498975203550803</v>
      </c>
      <c r="D20" s="2">
        <v>-5.0596665485000001</v>
      </c>
      <c r="E20" s="2">
        <v>-58.598460396299998</v>
      </c>
    </row>
    <row r="21" spans="1:5" x14ac:dyDescent="0.2">
      <c r="A21" s="11">
        <v>1</v>
      </c>
      <c r="B21" s="2">
        <v>1388.8888888889062</v>
      </c>
      <c r="C21" s="2">
        <v>4.8332194670612409</v>
      </c>
      <c r="D21" s="2">
        <v>-10.880525946900001</v>
      </c>
      <c r="E21" s="2">
        <v>-55.289979926699999</v>
      </c>
    </row>
    <row r="22" spans="1:5" x14ac:dyDescent="0.2">
      <c r="A22" s="11">
        <v>1</v>
      </c>
      <c r="B22" s="2">
        <v>1388.8888888888798</v>
      </c>
      <c r="C22" s="2">
        <v>5.3165414137673617</v>
      </c>
      <c r="D22" s="2">
        <v>7.2528522510000002</v>
      </c>
      <c r="E22" s="2">
        <v>-40.3800736775</v>
      </c>
    </row>
    <row r="23" spans="1:5" x14ac:dyDescent="0.2">
      <c r="A23" s="11">
        <v>1</v>
      </c>
      <c r="B23" s="2">
        <v>1388.8888888889305</v>
      </c>
      <c r="C23" s="2">
        <v>5.7998633604734717</v>
      </c>
      <c r="D23" s="2">
        <v>0.2249166823</v>
      </c>
      <c r="E23" s="2">
        <v>18.791827681699999</v>
      </c>
    </row>
    <row r="24" spans="1:5" x14ac:dyDescent="0.2">
      <c r="A24" s="11">
        <v>1</v>
      </c>
      <c r="B24" s="2">
        <v>1944.4444444444</v>
      </c>
      <c r="C24" s="2">
        <v>0</v>
      </c>
      <c r="D24" s="2">
        <v>32.8501020263</v>
      </c>
      <c r="E24" s="2">
        <v>65.865031948999999</v>
      </c>
    </row>
    <row r="25" spans="1:5" x14ac:dyDescent="0.2">
      <c r="A25" s="11">
        <v>1</v>
      </c>
      <c r="B25" s="2">
        <v>1944.444444444473</v>
      </c>
      <c r="C25" s="2">
        <v>0.33069396353575897</v>
      </c>
      <c r="D25" s="2">
        <v>19.8353845645</v>
      </c>
      <c r="E25" s="2">
        <v>144.6123843641</v>
      </c>
    </row>
    <row r="26" spans="1:5" x14ac:dyDescent="0.2">
      <c r="A26" s="11">
        <v>1</v>
      </c>
      <c r="B26" s="2">
        <v>1944.4444444444775</v>
      </c>
      <c r="C26" s="2">
        <v>0.6613879270715376</v>
      </c>
      <c r="D26" s="2">
        <v>18.6273784053</v>
      </c>
      <c r="E26" s="2">
        <v>160.9527267</v>
      </c>
    </row>
    <row r="27" spans="1:5" x14ac:dyDescent="0.2">
      <c r="A27" s="11">
        <v>1</v>
      </c>
      <c r="B27" s="2">
        <v>1944.4444444444632</v>
      </c>
      <c r="C27" s="2">
        <v>0.99208189060729379</v>
      </c>
      <c r="D27" s="2">
        <v>39.447167693499999</v>
      </c>
      <c r="E27" s="2">
        <v>233.5135744943</v>
      </c>
    </row>
    <row r="28" spans="1:5" x14ac:dyDescent="0.2">
      <c r="A28" s="11">
        <v>1</v>
      </c>
      <c r="B28" s="2">
        <v>1944.4444444444548</v>
      </c>
      <c r="C28" s="2">
        <v>1.3227758541430534</v>
      </c>
      <c r="D28" s="2">
        <v>-19.9529366471</v>
      </c>
      <c r="E28" s="2">
        <v>258.9255284491</v>
      </c>
    </row>
    <row r="29" spans="1:5" x14ac:dyDescent="0.2">
      <c r="A29" s="11">
        <v>1</v>
      </c>
      <c r="B29" s="2">
        <v>1944.4444444444389</v>
      </c>
      <c r="C29" s="2">
        <v>1.6534698176788196</v>
      </c>
      <c r="D29" s="2">
        <v>11.3334322366</v>
      </c>
      <c r="E29" s="2">
        <v>234.3049230275</v>
      </c>
    </row>
    <row r="30" spans="1:5" x14ac:dyDescent="0.2">
      <c r="A30" s="11">
        <v>1</v>
      </c>
      <c r="B30" s="2">
        <v>1944.4444444444059</v>
      </c>
      <c r="C30" s="2">
        <v>1.9841637812146047</v>
      </c>
      <c r="D30" s="2">
        <v>-37.653773726099999</v>
      </c>
      <c r="E30" s="2">
        <v>213.29373246590001</v>
      </c>
    </row>
    <row r="31" spans="1:5" x14ac:dyDescent="0.2">
      <c r="A31" s="11">
        <v>1</v>
      </c>
      <c r="B31" s="2">
        <v>1944.4444444444532</v>
      </c>
      <c r="C31" s="2">
        <v>2.3148577447503875</v>
      </c>
      <c r="D31" s="2">
        <v>-35.572321499099999</v>
      </c>
      <c r="E31" s="2">
        <v>183.0709208035</v>
      </c>
    </row>
    <row r="32" spans="1:5" x14ac:dyDescent="0.2">
      <c r="A32" s="11">
        <v>1</v>
      </c>
      <c r="B32" s="2">
        <v>1944.4444444444898</v>
      </c>
      <c r="C32" s="2">
        <v>2.6455517082861273</v>
      </c>
      <c r="D32" s="2">
        <v>-37.626509995900001</v>
      </c>
      <c r="E32" s="2">
        <v>102.951078991</v>
      </c>
    </row>
    <row r="33" spans="1:5" x14ac:dyDescent="0.2">
      <c r="A33" s="11">
        <v>1</v>
      </c>
      <c r="B33" s="2">
        <v>1944.4444444444428</v>
      </c>
      <c r="C33" s="2">
        <v>2.9762456718218999</v>
      </c>
      <c r="D33" s="2">
        <v>-51.989157285700003</v>
      </c>
      <c r="E33" s="2">
        <v>41.307333240200002</v>
      </c>
    </row>
    <row r="34" spans="1:5" x14ac:dyDescent="0.2">
      <c r="A34" s="11">
        <v>1</v>
      </c>
      <c r="B34" s="2">
        <v>1944.4444444444428</v>
      </c>
      <c r="C34" s="2">
        <v>3.3069396353576863</v>
      </c>
      <c r="D34" s="2">
        <v>-46.929089429599998</v>
      </c>
      <c r="E34" s="2">
        <v>2.6661863035</v>
      </c>
    </row>
    <row r="35" spans="1:5" x14ac:dyDescent="0.2">
      <c r="A35" s="11">
        <v>1</v>
      </c>
      <c r="B35" s="2">
        <v>1944.4444444444898</v>
      </c>
      <c r="C35" s="2">
        <v>3.6376335988934589</v>
      </c>
      <c r="D35" s="2">
        <v>-13.663129075700001</v>
      </c>
      <c r="E35" s="2">
        <v>-58.897221924</v>
      </c>
    </row>
    <row r="36" spans="1:5" x14ac:dyDescent="0.2">
      <c r="A36" s="11">
        <v>1</v>
      </c>
      <c r="B36" s="2">
        <v>1944.4444444444532</v>
      </c>
      <c r="C36" s="2">
        <v>3.9683275624291987</v>
      </c>
      <c r="D36" s="2">
        <v>-13.8601901599</v>
      </c>
      <c r="E36" s="2">
        <v>-76.798216346999993</v>
      </c>
    </row>
    <row r="37" spans="1:5" x14ac:dyDescent="0.2">
      <c r="A37" s="11">
        <v>1</v>
      </c>
      <c r="B37" s="2">
        <v>1944.4444444444059</v>
      </c>
      <c r="C37" s="2">
        <v>4.2990215259649815</v>
      </c>
      <c r="D37" s="2">
        <v>10.8535323949</v>
      </c>
      <c r="E37" s="2">
        <v>-78.267984862399999</v>
      </c>
    </row>
    <row r="38" spans="1:5" x14ac:dyDescent="0.2">
      <c r="A38" s="11">
        <v>1</v>
      </c>
      <c r="B38" s="2">
        <v>1944.4444444444389</v>
      </c>
      <c r="C38" s="2">
        <v>4.6297154895007662</v>
      </c>
      <c r="D38" s="2">
        <v>-8.8960392301999995</v>
      </c>
      <c r="E38" s="2">
        <v>-76.509767792199995</v>
      </c>
    </row>
    <row r="39" spans="1:5" x14ac:dyDescent="0.2">
      <c r="A39" s="11">
        <v>1</v>
      </c>
      <c r="B39" s="2">
        <v>1944.4444444444548</v>
      </c>
      <c r="C39" s="2">
        <v>4.960409453036533</v>
      </c>
      <c r="D39" s="2">
        <v>9.6437054831999998</v>
      </c>
      <c r="E39" s="2">
        <v>-71.832550561100007</v>
      </c>
    </row>
    <row r="40" spans="1:5" x14ac:dyDescent="0.2">
      <c r="A40" s="11">
        <v>1</v>
      </c>
      <c r="B40" s="2">
        <v>1944.4444444444632</v>
      </c>
      <c r="C40" s="2">
        <v>5.2911034165722928</v>
      </c>
      <c r="D40" s="2">
        <v>42.192859998099998</v>
      </c>
      <c r="E40" s="2">
        <v>-52.851453084600003</v>
      </c>
    </row>
    <row r="41" spans="1:5" x14ac:dyDescent="0.2">
      <c r="A41" s="11">
        <v>1</v>
      </c>
      <c r="B41" s="2">
        <v>1944.4444444444775</v>
      </c>
      <c r="C41" s="2">
        <v>5.621797380108049</v>
      </c>
      <c r="D41" s="2">
        <v>36.545765996</v>
      </c>
      <c r="E41" s="2">
        <v>-6.0067748566999999</v>
      </c>
    </row>
    <row r="42" spans="1:5" x14ac:dyDescent="0.2">
      <c r="A42" s="11">
        <v>1</v>
      </c>
      <c r="B42" s="2">
        <v>1944.444444444473</v>
      </c>
      <c r="C42" s="2">
        <v>5.9524913436438274</v>
      </c>
      <c r="D42" s="2">
        <v>60.848196458499999</v>
      </c>
      <c r="E42" s="2">
        <v>19.094356613399999</v>
      </c>
    </row>
    <row r="43" spans="1:5" x14ac:dyDescent="0.2">
      <c r="A43" s="11">
        <v>1</v>
      </c>
      <c r="B43" s="2">
        <v>2500</v>
      </c>
      <c r="C43" s="2">
        <v>0</v>
      </c>
      <c r="D43" s="2">
        <v>85.687509630899996</v>
      </c>
      <c r="E43" s="2">
        <v>96.388570857299996</v>
      </c>
    </row>
    <row r="44" spans="1:5" x14ac:dyDescent="0.2">
      <c r="A44" s="11">
        <v>1</v>
      </c>
      <c r="B44" s="2">
        <v>2500.0000000000277</v>
      </c>
      <c r="C44" s="2">
        <v>0.26179938779914569</v>
      </c>
      <c r="D44" s="2">
        <v>86.277640090899993</v>
      </c>
      <c r="E44" s="2">
        <v>165.0164663953</v>
      </c>
    </row>
    <row r="45" spans="1:5" x14ac:dyDescent="0.2">
      <c r="A45" s="11">
        <v>1</v>
      </c>
      <c r="B45" s="2">
        <v>2500</v>
      </c>
      <c r="C45" s="2">
        <v>0.52359877559829826</v>
      </c>
      <c r="D45" s="2">
        <v>50.0204285648</v>
      </c>
      <c r="E45" s="2">
        <v>213.7034768213</v>
      </c>
    </row>
    <row r="46" spans="1:5" x14ac:dyDescent="0.2">
      <c r="A46" s="11">
        <v>1</v>
      </c>
      <c r="B46" s="2">
        <v>2500.0000000000441</v>
      </c>
      <c r="C46" s="2">
        <v>0.78539816339744828</v>
      </c>
      <c r="D46" s="2">
        <v>32.8197001387</v>
      </c>
      <c r="E46" s="2">
        <v>248.85813009110001</v>
      </c>
    </row>
    <row r="47" spans="1:5" x14ac:dyDescent="0.2">
      <c r="A47" s="11">
        <v>1</v>
      </c>
      <c r="B47" s="2">
        <v>2500</v>
      </c>
      <c r="C47" s="2">
        <v>1.0471975511965983</v>
      </c>
      <c r="D47" s="2">
        <v>-11.0524686106</v>
      </c>
      <c r="E47" s="2">
        <v>283.42698418039998</v>
      </c>
    </row>
    <row r="48" spans="1:5" x14ac:dyDescent="0.2">
      <c r="A48" s="11">
        <v>1</v>
      </c>
      <c r="B48" s="2">
        <v>2500.0000000000277</v>
      </c>
      <c r="C48" s="2">
        <v>1.3089969389957512</v>
      </c>
      <c r="D48" s="2">
        <v>-28.393398662199999</v>
      </c>
      <c r="E48" s="2">
        <v>278.36397501660002</v>
      </c>
    </row>
    <row r="49" spans="1:5" x14ac:dyDescent="0.2">
      <c r="A49" s="11">
        <v>1</v>
      </c>
      <c r="B49" s="2">
        <v>2500</v>
      </c>
      <c r="C49" s="2">
        <v>1.5707963267948966</v>
      </c>
      <c r="D49" s="2">
        <v>-9.4271888879999999</v>
      </c>
      <c r="E49" s="2">
        <v>285.97603016919999</v>
      </c>
    </row>
    <row r="50" spans="1:5" x14ac:dyDescent="0.2">
      <c r="A50" s="11">
        <v>1</v>
      </c>
      <c r="B50" s="2">
        <v>2500.0000000000277</v>
      </c>
      <c r="C50" s="2">
        <v>1.8325957145940419</v>
      </c>
      <c r="D50" s="2">
        <v>-58.683170112799999</v>
      </c>
      <c r="E50" s="2">
        <v>234.4345819982</v>
      </c>
    </row>
    <row r="51" spans="1:5" x14ac:dyDescent="0.2">
      <c r="A51" s="11">
        <v>1</v>
      </c>
      <c r="B51" s="2">
        <v>2500</v>
      </c>
      <c r="C51" s="2">
        <v>2.0943951023931948</v>
      </c>
      <c r="D51" s="2">
        <v>-69.328879992200001</v>
      </c>
      <c r="E51" s="2">
        <v>224.2541152663</v>
      </c>
    </row>
    <row r="52" spans="1:5" x14ac:dyDescent="0.2">
      <c r="A52" s="11">
        <v>1</v>
      </c>
      <c r="B52" s="2">
        <v>2500.0000000000441</v>
      </c>
      <c r="C52" s="2">
        <v>2.3561944901923448</v>
      </c>
      <c r="D52" s="2">
        <v>-62.773663277099999</v>
      </c>
      <c r="E52" s="2">
        <v>203.95794310150001</v>
      </c>
    </row>
    <row r="53" spans="1:5" x14ac:dyDescent="0.2">
      <c r="A53" s="11">
        <v>1</v>
      </c>
      <c r="B53" s="2">
        <v>2500</v>
      </c>
      <c r="C53" s="2">
        <v>2.6179938779914949</v>
      </c>
      <c r="D53" s="2">
        <v>-59.847596291800002</v>
      </c>
      <c r="E53" s="2">
        <v>126.96785378369999</v>
      </c>
    </row>
    <row r="54" spans="1:5" x14ac:dyDescent="0.2">
      <c r="A54" s="11">
        <v>1</v>
      </c>
      <c r="B54" s="2">
        <v>2500.0000000000277</v>
      </c>
      <c r="C54" s="2">
        <v>2.8797932657906475</v>
      </c>
      <c r="D54" s="2">
        <v>-60.064256386099999</v>
      </c>
      <c r="E54" s="2">
        <v>91.884798463300001</v>
      </c>
    </row>
    <row r="55" spans="1:5" x14ac:dyDescent="0.2">
      <c r="A55" s="11">
        <v>1</v>
      </c>
      <c r="B55" s="2">
        <v>2500</v>
      </c>
      <c r="C55" s="2">
        <v>3.1415926535897931</v>
      </c>
      <c r="D55" s="2">
        <v>-77.086278304199993</v>
      </c>
      <c r="E55" s="2">
        <v>30.3150895516</v>
      </c>
    </row>
    <row r="56" spans="1:5" x14ac:dyDescent="0.2">
      <c r="A56" s="11">
        <v>1</v>
      </c>
      <c r="B56" s="2">
        <v>2500.0000000000277</v>
      </c>
      <c r="C56" s="2">
        <v>3.4033920413889387</v>
      </c>
      <c r="D56" s="2">
        <v>-38.4080565322</v>
      </c>
      <c r="E56" s="2">
        <v>-23.3209146692</v>
      </c>
    </row>
    <row r="57" spans="1:5" x14ac:dyDescent="0.2">
      <c r="A57" s="11">
        <v>1</v>
      </c>
      <c r="B57" s="2">
        <v>2500</v>
      </c>
      <c r="C57" s="2">
        <v>3.6651914291880914</v>
      </c>
      <c r="D57" s="2">
        <v>-24.6881260848</v>
      </c>
      <c r="E57" s="2">
        <v>-49.599164714399997</v>
      </c>
    </row>
    <row r="58" spans="1:5" x14ac:dyDescent="0.2">
      <c r="A58" s="11">
        <v>1</v>
      </c>
      <c r="B58" s="2">
        <v>2500.0000000000441</v>
      </c>
      <c r="C58" s="2">
        <v>3.9269908169872414</v>
      </c>
      <c r="D58" s="2">
        <v>-21.899645682100001</v>
      </c>
      <c r="E58" s="2">
        <v>-86.848293783700001</v>
      </c>
    </row>
    <row r="59" spans="1:5" x14ac:dyDescent="0.2">
      <c r="A59" s="11">
        <v>1</v>
      </c>
      <c r="B59" s="2">
        <v>2500</v>
      </c>
      <c r="C59" s="2">
        <v>4.1887902047863914</v>
      </c>
      <c r="D59" s="2">
        <v>-36.702724455999999</v>
      </c>
      <c r="E59" s="2">
        <v>-84.667498887999997</v>
      </c>
    </row>
    <row r="60" spans="1:5" x14ac:dyDescent="0.2">
      <c r="A60" s="11">
        <v>1</v>
      </c>
      <c r="B60" s="2">
        <v>2500.0000000000277</v>
      </c>
      <c r="C60" s="2">
        <v>4.4505895925855441</v>
      </c>
      <c r="D60" s="2">
        <v>-36.267225232100003</v>
      </c>
      <c r="E60" s="2">
        <v>-100.99796894550001</v>
      </c>
    </row>
    <row r="61" spans="1:5" x14ac:dyDescent="0.2">
      <c r="A61" s="11">
        <v>1</v>
      </c>
      <c r="B61" s="2">
        <v>2500</v>
      </c>
      <c r="C61" s="2">
        <v>4.7123889803846897</v>
      </c>
      <c r="D61" s="2">
        <v>6.9507137062000002</v>
      </c>
      <c r="E61" s="2">
        <v>-104.012086564</v>
      </c>
    </row>
    <row r="62" spans="1:5" x14ac:dyDescent="0.2">
      <c r="A62" s="11">
        <v>1</v>
      </c>
      <c r="B62" s="2">
        <v>2500.0000000000277</v>
      </c>
      <c r="C62" s="2">
        <v>4.9741883681838353</v>
      </c>
      <c r="D62" s="2">
        <v>21.429881759899999</v>
      </c>
      <c r="E62" s="2">
        <v>-106.4957864662</v>
      </c>
    </row>
    <row r="63" spans="1:5" x14ac:dyDescent="0.2">
      <c r="A63" s="11">
        <v>1</v>
      </c>
      <c r="B63" s="2">
        <v>2500</v>
      </c>
      <c r="C63" s="2">
        <v>5.2359877559829879</v>
      </c>
      <c r="D63" s="2">
        <v>57.829686570500002</v>
      </c>
      <c r="E63" s="2">
        <v>-86.896697525500002</v>
      </c>
    </row>
    <row r="64" spans="1:5" x14ac:dyDescent="0.2">
      <c r="A64" s="11">
        <v>1</v>
      </c>
      <c r="B64" s="2">
        <v>2500.0000000000441</v>
      </c>
      <c r="C64" s="2">
        <v>5.497787143782138</v>
      </c>
      <c r="D64" s="2">
        <v>58.5178716124</v>
      </c>
      <c r="E64" s="2">
        <v>-69.518469928800002</v>
      </c>
    </row>
    <row r="65" spans="1:5" x14ac:dyDescent="0.2">
      <c r="A65" s="11">
        <v>1</v>
      </c>
      <c r="B65" s="2">
        <v>2500</v>
      </c>
      <c r="C65" s="2">
        <v>5.759586531581288</v>
      </c>
      <c r="D65" s="2">
        <v>69.319617862699999</v>
      </c>
      <c r="E65" s="2">
        <v>-31.956706991600001</v>
      </c>
    </row>
    <row r="66" spans="1:5" x14ac:dyDescent="0.2">
      <c r="A66" s="11">
        <v>1</v>
      </c>
      <c r="B66" s="2">
        <v>2500.0000000000277</v>
      </c>
      <c r="C66" s="2">
        <v>6.0213859193804407</v>
      </c>
      <c r="D66" s="2">
        <v>92.071004093499994</v>
      </c>
      <c r="E66" s="2">
        <v>-10.313423566100001</v>
      </c>
    </row>
    <row r="67" spans="1:5" x14ac:dyDescent="0.2">
      <c r="A67" s="12">
        <v>2</v>
      </c>
      <c r="B67" s="4">
        <v>833.33333333329995</v>
      </c>
      <c r="C67" s="4">
        <v>0</v>
      </c>
      <c r="D67" s="4">
        <v>10.409786602100001</v>
      </c>
      <c r="E67" s="4">
        <v>43.613331083600002</v>
      </c>
    </row>
    <row r="68" spans="1:5" x14ac:dyDescent="0.2">
      <c r="A68" s="12">
        <v>2</v>
      </c>
      <c r="B68" s="4">
        <v>833.33333333334792</v>
      </c>
      <c r="C68" s="4">
        <v>0.78539816339744839</v>
      </c>
      <c r="D68" s="4">
        <v>3.9780494503999999</v>
      </c>
      <c r="E68" s="4">
        <v>96.199179989800001</v>
      </c>
    </row>
    <row r="69" spans="1:5" x14ac:dyDescent="0.2">
      <c r="A69" s="12">
        <v>2</v>
      </c>
      <c r="B69" s="4">
        <v>833.33333333329995</v>
      </c>
      <c r="C69" s="4">
        <v>1.5707963267948966</v>
      </c>
      <c r="D69" s="4">
        <v>3.4038777568</v>
      </c>
      <c r="E69" s="4">
        <v>110.5531367296</v>
      </c>
    </row>
    <row r="70" spans="1:5" x14ac:dyDescent="0.2">
      <c r="A70" s="12">
        <v>2</v>
      </c>
      <c r="B70" s="4">
        <v>833.33333333334792</v>
      </c>
      <c r="C70" s="4">
        <v>2.3561944901923448</v>
      </c>
      <c r="D70" s="4">
        <v>-5.7735069051999997</v>
      </c>
      <c r="E70" s="4">
        <v>85.3439481212</v>
      </c>
    </row>
    <row r="71" spans="1:5" x14ac:dyDescent="0.2">
      <c r="A71" s="12">
        <v>2</v>
      </c>
      <c r="B71" s="4">
        <v>833.33333333329995</v>
      </c>
      <c r="C71" s="4">
        <v>3.1415926535897931</v>
      </c>
      <c r="D71" s="4">
        <v>-30.513404829199999</v>
      </c>
      <c r="E71" s="4">
        <v>39.145457359799998</v>
      </c>
    </row>
    <row r="72" spans="1:5" x14ac:dyDescent="0.2">
      <c r="A72" s="12">
        <v>2</v>
      </c>
      <c r="B72" s="4">
        <v>833.33333333334792</v>
      </c>
      <c r="C72" s="4">
        <v>3.9269908169872414</v>
      </c>
      <c r="D72" s="4">
        <v>3.3083200986999999</v>
      </c>
      <c r="E72" s="4">
        <v>16.7358050773</v>
      </c>
    </row>
    <row r="73" spans="1:5" x14ac:dyDescent="0.2">
      <c r="A73" s="12">
        <v>2</v>
      </c>
      <c r="B73" s="4">
        <v>833.33333333329995</v>
      </c>
      <c r="C73" s="4">
        <v>4.7123889803846897</v>
      </c>
      <c r="D73" s="4">
        <v>3.6590044804000001</v>
      </c>
      <c r="E73" s="4">
        <v>14.0109081389</v>
      </c>
    </row>
    <row r="74" spans="1:5" x14ac:dyDescent="0.2">
      <c r="A74" s="12">
        <v>2</v>
      </c>
      <c r="B74" s="4">
        <v>833.33333333334792</v>
      </c>
      <c r="C74" s="4">
        <v>5.497787143782138</v>
      </c>
      <c r="D74" s="4">
        <v>27.2388908888</v>
      </c>
      <c r="E74" s="4">
        <v>9.4862179711000003</v>
      </c>
    </row>
    <row r="75" spans="1:5" x14ac:dyDescent="0.2">
      <c r="A75" s="12">
        <v>2</v>
      </c>
      <c r="B75" s="4">
        <v>1388.8888888889001</v>
      </c>
      <c r="C75" s="4">
        <v>0</v>
      </c>
      <c r="D75" s="4">
        <v>48.370385357300002</v>
      </c>
      <c r="E75" s="4">
        <v>56.500666600199999</v>
      </c>
    </row>
    <row r="76" spans="1:5" x14ac:dyDescent="0.2">
      <c r="A76" s="12">
        <v>2</v>
      </c>
      <c r="B76" s="4">
        <v>1388.8888888889305</v>
      </c>
      <c r="C76" s="4">
        <v>0.48332194670611478</v>
      </c>
      <c r="D76" s="4">
        <v>39.435535990799998</v>
      </c>
      <c r="E76" s="4">
        <v>106.3214352581</v>
      </c>
    </row>
    <row r="77" spans="1:5" x14ac:dyDescent="0.2">
      <c r="A77" s="12">
        <v>2</v>
      </c>
      <c r="B77" s="4">
        <v>1388.8888888888798</v>
      </c>
      <c r="C77" s="4">
        <v>0.96664389341222468</v>
      </c>
      <c r="D77" s="4">
        <v>1.2457451901000001</v>
      </c>
      <c r="E77" s="4">
        <v>141.13448102269999</v>
      </c>
    </row>
    <row r="78" spans="1:5" x14ac:dyDescent="0.2">
      <c r="A78" s="12">
        <v>2</v>
      </c>
      <c r="B78" s="4">
        <v>1388.8888888889062</v>
      </c>
      <c r="C78" s="4">
        <v>1.4499658401183457</v>
      </c>
      <c r="D78" s="4">
        <v>-20.352687496800002</v>
      </c>
      <c r="E78" s="4">
        <v>169.62503013</v>
      </c>
    </row>
    <row r="79" spans="1:5" x14ac:dyDescent="0.2">
      <c r="A79" s="12">
        <v>2</v>
      </c>
      <c r="B79" s="4">
        <v>1388.8888888888882</v>
      </c>
      <c r="C79" s="4">
        <v>1.9332877868245057</v>
      </c>
      <c r="D79" s="4">
        <v>-49.786287450000003</v>
      </c>
      <c r="E79" s="4">
        <v>136.92222534370001</v>
      </c>
    </row>
    <row r="80" spans="1:5" x14ac:dyDescent="0.2">
      <c r="A80" s="12">
        <v>2</v>
      </c>
      <c r="B80" s="4">
        <v>1388.8888888889221</v>
      </c>
      <c r="C80" s="4">
        <v>2.4166097335306356</v>
      </c>
      <c r="D80" s="4">
        <v>-46.479896814999996</v>
      </c>
      <c r="E80" s="4">
        <v>89.761709546199995</v>
      </c>
    </row>
    <row r="81" spans="1:5" x14ac:dyDescent="0.2">
      <c r="A81" s="12">
        <v>2</v>
      </c>
      <c r="B81" s="4">
        <v>1388.8888888888732</v>
      </c>
      <c r="C81" s="4">
        <v>2.8999316802366941</v>
      </c>
      <c r="D81" s="4">
        <v>-47.879827467799998</v>
      </c>
      <c r="E81" s="4">
        <v>49.121068005600002</v>
      </c>
    </row>
    <row r="82" spans="1:5" x14ac:dyDescent="0.2">
      <c r="A82" s="12">
        <v>2</v>
      </c>
      <c r="B82" s="4">
        <v>1388.8888888888732</v>
      </c>
      <c r="C82" s="4">
        <v>3.3832536269428921</v>
      </c>
      <c r="D82" s="4">
        <v>-30.240451418300001</v>
      </c>
      <c r="E82" s="4">
        <v>17.156276617300001</v>
      </c>
    </row>
    <row r="83" spans="1:5" x14ac:dyDescent="0.2">
      <c r="A83" s="12">
        <v>2</v>
      </c>
      <c r="B83" s="4">
        <v>1388.8888888889221</v>
      </c>
      <c r="C83" s="4">
        <v>3.8665755736489507</v>
      </c>
      <c r="D83" s="4">
        <v>-14.402891821500001</v>
      </c>
      <c r="E83" s="4">
        <v>-9.7469026571999997</v>
      </c>
    </row>
    <row r="84" spans="1:5" x14ac:dyDescent="0.2">
      <c r="A84" s="12">
        <v>2</v>
      </c>
      <c r="B84" s="4">
        <v>1388.8888888888882</v>
      </c>
      <c r="C84" s="4">
        <v>4.3498975203550803</v>
      </c>
      <c r="D84" s="4">
        <v>25.831052755599998</v>
      </c>
      <c r="E84" s="4">
        <v>-37.793304173000003</v>
      </c>
    </row>
    <row r="85" spans="1:5" x14ac:dyDescent="0.2">
      <c r="A85" s="12">
        <v>2</v>
      </c>
      <c r="B85" s="4">
        <v>1388.8888888889062</v>
      </c>
      <c r="C85" s="4">
        <v>4.8332194670612409</v>
      </c>
      <c r="D85" s="4">
        <v>35.188627615100003</v>
      </c>
      <c r="E85" s="4">
        <v>-26.747760442299999</v>
      </c>
    </row>
    <row r="86" spans="1:5" x14ac:dyDescent="0.2">
      <c r="A86" s="12">
        <v>2</v>
      </c>
      <c r="B86" s="4">
        <v>1388.8888888888798</v>
      </c>
      <c r="C86" s="4">
        <v>5.3165414137673617</v>
      </c>
      <c r="D86" s="4">
        <v>61.492122966899998</v>
      </c>
      <c r="E86" s="4">
        <v>10.225166451</v>
      </c>
    </row>
    <row r="87" spans="1:5" x14ac:dyDescent="0.2">
      <c r="A87" s="12">
        <v>2</v>
      </c>
      <c r="B87" s="4">
        <v>1388.8888888889305</v>
      </c>
      <c r="C87" s="4">
        <v>5.7998633604734717</v>
      </c>
      <c r="D87" s="4">
        <v>54.485422128400003</v>
      </c>
      <c r="E87" s="4">
        <v>30.476930337700001</v>
      </c>
    </row>
    <row r="88" spans="1:5" x14ac:dyDescent="0.2">
      <c r="A88" s="12">
        <v>2</v>
      </c>
      <c r="B88" s="4">
        <v>1944.4444444444</v>
      </c>
      <c r="C88" s="4">
        <v>0</v>
      </c>
      <c r="D88" s="4">
        <v>70.326098437300004</v>
      </c>
      <c r="E88" s="4">
        <v>63.549826819400003</v>
      </c>
    </row>
    <row r="89" spans="1:5" x14ac:dyDescent="0.2">
      <c r="A89" s="12">
        <v>2</v>
      </c>
      <c r="B89" s="4">
        <v>1944.444444444473</v>
      </c>
      <c r="C89" s="4">
        <v>0.33069396353575897</v>
      </c>
      <c r="D89" s="4">
        <v>76.082553671100001</v>
      </c>
      <c r="E89" s="4">
        <v>119.5420614474</v>
      </c>
    </row>
    <row r="90" spans="1:5" x14ac:dyDescent="0.2">
      <c r="A90" s="12">
        <v>2</v>
      </c>
      <c r="B90" s="4">
        <v>1944.4444444444775</v>
      </c>
      <c r="C90" s="4">
        <v>0.6613879270715376</v>
      </c>
      <c r="D90" s="4">
        <v>35.429600413899998</v>
      </c>
      <c r="E90" s="4">
        <v>154.71481415709999</v>
      </c>
    </row>
    <row r="91" spans="1:5" x14ac:dyDescent="0.2">
      <c r="A91" s="12">
        <v>2</v>
      </c>
      <c r="B91" s="4">
        <v>1944.4444444444632</v>
      </c>
      <c r="C91" s="4">
        <v>0.99208189060729379</v>
      </c>
      <c r="D91" s="4">
        <v>3.3608634558000001</v>
      </c>
      <c r="E91" s="4">
        <v>204.0805889225</v>
      </c>
    </row>
    <row r="92" spans="1:5" x14ac:dyDescent="0.2">
      <c r="A92" s="12">
        <v>2</v>
      </c>
      <c r="B92" s="4">
        <v>1944.4444444444548</v>
      </c>
      <c r="C92" s="4">
        <v>1.3227758541430534</v>
      </c>
      <c r="D92" s="4">
        <v>-12.7770317205</v>
      </c>
      <c r="E92" s="4">
        <v>225.7780571875</v>
      </c>
    </row>
    <row r="93" spans="1:5" x14ac:dyDescent="0.2">
      <c r="A93" s="12">
        <v>2</v>
      </c>
      <c r="B93" s="4">
        <v>1944.4444444444389</v>
      </c>
      <c r="C93" s="4">
        <v>1.6534698176788196</v>
      </c>
      <c r="D93" s="4">
        <v>-27.9689273505</v>
      </c>
      <c r="E93" s="4">
        <v>209.12877088900001</v>
      </c>
    </row>
    <row r="94" spans="1:5" x14ac:dyDescent="0.2">
      <c r="A94" s="12">
        <v>2</v>
      </c>
      <c r="B94" s="4">
        <v>1944.4444444444059</v>
      </c>
      <c r="C94" s="4">
        <v>1.9841637812146047</v>
      </c>
      <c r="D94" s="4">
        <v>-46.551733657900002</v>
      </c>
      <c r="E94" s="4">
        <v>180.07126898929999</v>
      </c>
    </row>
    <row r="95" spans="1:5" x14ac:dyDescent="0.2">
      <c r="A95" s="12">
        <v>2</v>
      </c>
      <c r="B95" s="4">
        <v>1944.4444444444532</v>
      </c>
      <c r="C95" s="4">
        <v>2.3148577447503875</v>
      </c>
      <c r="D95" s="4">
        <v>-52.509839578499999</v>
      </c>
      <c r="E95" s="4">
        <v>150.28570955660001</v>
      </c>
    </row>
    <row r="96" spans="1:5" x14ac:dyDescent="0.2">
      <c r="A96" s="12">
        <v>2</v>
      </c>
      <c r="B96" s="4">
        <v>1944.4444444444898</v>
      </c>
      <c r="C96" s="4">
        <v>2.6455517082861273</v>
      </c>
      <c r="D96" s="4">
        <v>-48.964616333000002</v>
      </c>
      <c r="E96" s="4">
        <v>103.6721709654</v>
      </c>
    </row>
    <row r="97" spans="1:5" x14ac:dyDescent="0.2">
      <c r="A97" s="12">
        <v>2</v>
      </c>
      <c r="B97" s="4">
        <v>1944.4444444444428</v>
      </c>
      <c r="C97" s="4">
        <v>2.9762456718218999</v>
      </c>
      <c r="D97" s="4">
        <v>-53.565914623099999</v>
      </c>
      <c r="E97" s="4">
        <v>42.800699136200002</v>
      </c>
    </row>
    <row r="98" spans="1:5" x14ac:dyDescent="0.2">
      <c r="A98" s="12">
        <v>2</v>
      </c>
      <c r="B98" s="4">
        <v>1944.4444444444428</v>
      </c>
      <c r="C98" s="4">
        <v>3.3069396353576863</v>
      </c>
      <c r="D98" s="4">
        <v>-45.017979548600003</v>
      </c>
      <c r="E98" s="4">
        <v>4.5652674327999998</v>
      </c>
    </row>
    <row r="99" spans="1:5" x14ac:dyDescent="0.2">
      <c r="A99" s="12">
        <v>2</v>
      </c>
      <c r="B99" s="4">
        <v>1944.4444444444898</v>
      </c>
      <c r="C99" s="4">
        <v>3.6376335988934589</v>
      </c>
      <c r="D99" s="4">
        <v>-33.671772469099999</v>
      </c>
      <c r="E99" s="4">
        <v>-43.813456790099998</v>
      </c>
    </row>
    <row r="100" spans="1:5" x14ac:dyDescent="0.2">
      <c r="A100" s="12">
        <v>2</v>
      </c>
      <c r="B100" s="4">
        <v>1944.4444444444532</v>
      </c>
      <c r="C100" s="4">
        <v>3.9683275624291987</v>
      </c>
      <c r="D100" s="4">
        <v>-11.118621669099999</v>
      </c>
      <c r="E100" s="4">
        <v>-53.944877533300001</v>
      </c>
    </row>
    <row r="101" spans="1:5" x14ac:dyDescent="0.2">
      <c r="A101" s="12">
        <v>2</v>
      </c>
      <c r="B101" s="4">
        <v>1944.4444444444059</v>
      </c>
      <c r="C101" s="4">
        <v>4.2990215259649815</v>
      </c>
      <c r="D101" s="4">
        <v>18.813837164500001</v>
      </c>
      <c r="E101" s="4">
        <v>-52.2031937068</v>
      </c>
    </row>
    <row r="102" spans="1:5" x14ac:dyDescent="0.2">
      <c r="A102" s="12">
        <v>2</v>
      </c>
      <c r="B102" s="4">
        <v>1944.4444444444389</v>
      </c>
      <c r="C102" s="4">
        <v>4.6297154895007662</v>
      </c>
      <c r="D102" s="4">
        <v>23.559780803399999</v>
      </c>
      <c r="E102" s="4">
        <v>-55.114578324699998</v>
      </c>
    </row>
    <row r="103" spans="1:5" x14ac:dyDescent="0.2">
      <c r="A103" s="12">
        <v>2</v>
      </c>
      <c r="B103" s="4">
        <v>1944.4444444444548</v>
      </c>
      <c r="C103" s="4">
        <v>4.960409453036533</v>
      </c>
      <c r="D103" s="4">
        <v>47.347908805400003</v>
      </c>
      <c r="E103" s="4">
        <v>-39.900872779700002</v>
      </c>
    </row>
    <row r="104" spans="1:5" x14ac:dyDescent="0.2">
      <c r="A104" s="12">
        <v>2</v>
      </c>
      <c r="B104" s="4">
        <v>1944.4444444444632</v>
      </c>
      <c r="C104" s="4">
        <v>5.2911034165722928</v>
      </c>
      <c r="D104" s="4">
        <v>61.167733134099997</v>
      </c>
      <c r="E104" s="4">
        <v>-38.640747865400002</v>
      </c>
    </row>
    <row r="105" spans="1:5" x14ac:dyDescent="0.2">
      <c r="A105" s="12">
        <v>2</v>
      </c>
      <c r="B105" s="4">
        <v>1944.4444444444775</v>
      </c>
      <c r="C105" s="4">
        <v>5.621797380108049</v>
      </c>
      <c r="D105" s="4">
        <v>56.933682124699999</v>
      </c>
      <c r="E105" s="4">
        <v>12.829338398999999</v>
      </c>
    </row>
    <row r="106" spans="1:5" x14ac:dyDescent="0.2">
      <c r="A106" s="12">
        <v>2</v>
      </c>
      <c r="B106" s="4">
        <v>1944.444444444473</v>
      </c>
      <c r="C106" s="4">
        <v>5.9524913436438274</v>
      </c>
      <c r="D106" s="4">
        <v>83.043691151199994</v>
      </c>
      <c r="E106" s="4">
        <v>30.942322406100001</v>
      </c>
    </row>
    <row r="107" spans="1:5" x14ac:dyDescent="0.2">
      <c r="A107" s="12">
        <v>2</v>
      </c>
      <c r="B107" s="4">
        <v>2500</v>
      </c>
      <c r="C107" s="4">
        <v>0</v>
      </c>
      <c r="D107" s="4">
        <v>112.90264133479999</v>
      </c>
      <c r="E107" s="4">
        <v>94.939805957700003</v>
      </c>
    </row>
    <row r="108" spans="1:5" x14ac:dyDescent="0.2">
      <c r="A108" s="12">
        <v>2</v>
      </c>
      <c r="B108" s="4">
        <v>2500.0000000000277</v>
      </c>
      <c r="C108" s="4">
        <v>0.26179938779914569</v>
      </c>
      <c r="D108" s="4">
        <v>96.435621429400001</v>
      </c>
      <c r="E108" s="4">
        <v>147.254435317</v>
      </c>
    </row>
    <row r="109" spans="1:5" x14ac:dyDescent="0.2">
      <c r="A109" s="12">
        <v>2</v>
      </c>
      <c r="B109" s="4">
        <v>2500</v>
      </c>
      <c r="C109" s="4">
        <v>0.52359877559829826</v>
      </c>
      <c r="D109" s="4">
        <v>79.462962238399996</v>
      </c>
      <c r="E109" s="4">
        <v>199.91272418649999</v>
      </c>
    </row>
    <row r="110" spans="1:5" x14ac:dyDescent="0.2">
      <c r="A110" s="12">
        <v>2</v>
      </c>
      <c r="B110" s="4">
        <v>2500.0000000000441</v>
      </c>
      <c r="C110" s="4">
        <v>0.78539816339744828</v>
      </c>
      <c r="D110" s="4">
        <v>51.870120513400003</v>
      </c>
      <c r="E110" s="4">
        <v>242.20166231210001</v>
      </c>
    </row>
    <row r="111" spans="1:5" x14ac:dyDescent="0.2">
      <c r="A111" s="12">
        <v>2</v>
      </c>
      <c r="B111" s="4">
        <v>2500</v>
      </c>
      <c r="C111" s="4">
        <v>1.0471975511965983</v>
      </c>
      <c r="D111" s="4">
        <v>33.7608040613</v>
      </c>
      <c r="E111" s="4">
        <v>254.113496575</v>
      </c>
    </row>
    <row r="112" spans="1:5" x14ac:dyDescent="0.2">
      <c r="A112" s="12">
        <v>2</v>
      </c>
      <c r="B112" s="4">
        <v>2500.0000000000277</v>
      </c>
      <c r="C112" s="4">
        <v>1.3089969389957512</v>
      </c>
      <c r="D112" s="4">
        <v>4.9298162524000002</v>
      </c>
      <c r="E112" s="4">
        <v>262.1585429168</v>
      </c>
    </row>
    <row r="113" spans="1:5" x14ac:dyDescent="0.2">
      <c r="A113" s="12">
        <v>2</v>
      </c>
      <c r="B113" s="4">
        <v>2500</v>
      </c>
      <c r="C113" s="4">
        <v>1.5707963267948966</v>
      </c>
      <c r="D113" s="4">
        <v>-17.6515262785</v>
      </c>
      <c r="E113" s="4">
        <v>286.62099911680002</v>
      </c>
    </row>
    <row r="114" spans="1:5" x14ac:dyDescent="0.2">
      <c r="A114" s="12">
        <v>2</v>
      </c>
      <c r="B114" s="4">
        <v>2500.0000000000277</v>
      </c>
      <c r="C114" s="4">
        <v>1.8325957145940419</v>
      </c>
      <c r="D114" s="4">
        <v>-59.196772162800002</v>
      </c>
      <c r="E114" s="4">
        <v>252.6391519515</v>
      </c>
    </row>
    <row r="115" spans="1:5" x14ac:dyDescent="0.2">
      <c r="A115" s="12">
        <v>2</v>
      </c>
      <c r="B115" s="4">
        <v>2500</v>
      </c>
      <c r="C115" s="4">
        <v>2.0943951023931948</v>
      </c>
      <c r="D115" s="4">
        <v>-63.3315642317</v>
      </c>
      <c r="E115" s="4">
        <v>209.51024679939999</v>
      </c>
    </row>
    <row r="116" spans="1:5" x14ac:dyDescent="0.2">
      <c r="A116" s="12">
        <v>2</v>
      </c>
      <c r="B116" s="4">
        <v>2500.0000000000441</v>
      </c>
      <c r="C116" s="4">
        <v>2.3561944901923448</v>
      </c>
      <c r="D116" s="4">
        <v>-82.374294462799995</v>
      </c>
      <c r="E116" s="4">
        <v>165.52912801190001</v>
      </c>
    </row>
    <row r="117" spans="1:5" x14ac:dyDescent="0.2">
      <c r="A117" s="12">
        <v>2</v>
      </c>
      <c r="B117" s="4">
        <v>2500</v>
      </c>
      <c r="C117" s="4">
        <v>2.6179938779914949</v>
      </c>
      <c r="D117" s="4">
        <v>-112.2631403611</v>
      </c>
      <c r="E117" s="4">
        <v>116.05541171519999</v>
      </c>
    </row>
    <row r="118" spans="1:5" x14ac:dyDescent="0.2">
      <c r="A118" s="12">
        <v>2</v>
      </c>
      <c r="B118" s="4">
        <v>2500.0000000000277</v>
      </c>
      <c r="C118" s="4">
        <v>2.8797932657906475</v>
      </c>
      <c r="D118" s="4">
        <v>-93.228716264200003</v>
      </c>
      <c r="E118" s="4">
        <v>52.386975875099999</v>
      </c>
    </row>
    <row r="119" spans="1:5" x14ac:dyDescent="0.2">
      <c r="A119" s="12">
        <v>2</v>
      </c>
      <c r="B119" s="4">
        <v>2500</v>
      </c>
      <c r="C119" s="4">
        <v>3.1415926535897931</v>
      </c>
      <c r="D119" s="4">
        <v>-88.189612363199998</v>
      </c>
      <c r="E119" s="4">
        <v>6.6945539783000001</v>
      </c>
    </row>
    <row r="120" spans="1:5" x14ac:dyDescent="0.2">
      <c r="A120" s="12">
        <v>2</v>
      </c>
      <c r="B120" s="4">
        <v>2500.0000000000277</v>
      </c>
      <c r="C120" s="4">
        <v>3.4033920413889387</v>
      </c>
      <c r="D120" s="4">
        <v>-71.937792454999993</v>
      </c>
      <c r="E120" s="4">
        <v>-21.025635418499999</v>
      </c>
    </row>
    <row r="121" spans="1:5" x14ac:dyDescent="0.2">
      <c r="A121" s="12">
        <v>2</v>
      </c>
      <c r="B121" s="4">
        <v>2500</v>
      </c>
      <c r="C121" s="4">
        <v>3.6651914291880914</v>
      </c>
      <c r="D121" s="4">
        <v>-53.713847097600002</v>
      </c>
      <c r="E121" s="4">
        <v>-18.193090359100001</v>
      </c>
    </row>
    <row r="122" spans="1:5" x14ac:dyDescent="0.2">
      <c r="A122" s="12">
        <v>2</v>
      </c>
      <c r="B122" s="4">
        <v>2500.0000000000441</v>
      </c>
      <c r="C122" s="4">
        <v>3.9269908169872414</v>
      </c>
      <c r="D122" s="4">
        <v>-56.050709763999997</v>
      </c>
      <c r="E122" s="4">
        <v>-69.132799173699993</v>
      </c>
    </row>
    <row r="123" spans="1:5" x14ac:dyDescent="0.2">
      <c r="A123" s="12">
        <v>2</v>
      </c>
      <c r="B123" s="4">
        <v>2500</v>
      </c>
      <c r="C123" s="4">
        <v>4.1887902047863914</v>
      </c>
      <c r="D123" s="4">
        <v>-21.1448763056</v>
      </c>
      <c r="E123" s="4">
        <v>-59.441491404799997</v>
      </c>
    </row>
    <row r="124" spans="1:5" x14ac:dyDescent="0.2">
      <c r="A124" s="12">
        <v>2</v>
      </c>
      <c r="B124" s="4">
        <v>2500.0000000000277</v>
      </c>
      <c r="C124" s="4">
        <v>4.4505895925855441</v>
      </c>
      <c r="D124" s="4">
        <v>7.5522215989000001</v>
      </c>
      <c r="E124" s="4">
        <v>-81.049681116499997</v>
      </c>
    </row>
    <row r="125" spans="1:5" x14ac:dyDescent="0.2">
      <c r="A125" s="12">
        <v>2</v>
      </c>
      <c r="B125" s="4">
        <v>2500</v>
      </c>
      <c r="C125" s="4">
        <v>4.7123889803846897</v>
      </c>
      <c r="D125" s="4">
        <v>28.685357644900002</v>
      </c>
      <c r="E125" s="4">
        <v>-69.952802835100002</v>
      </c>
    </row>
    <row r="126" spans="1:5" x14ac:dyDescent="0.2">
      <c r="A126" s="12">
        <v>2</v>
      </c>
      <c r="B126" s="4">
        <v>2500.0000000000277</v>
      </c>
      <c r="C126" s="4">
        <v>4.9741883681838353</v>
      </c>
      <c r="D126" s="4">
        <v>69.212760340299994</v>
      </c>
      <c r="E126" s="4">
        <v>-65.7663441869</v>
      </c>
    </row>
    <row r="127" spans="1:5" x14ac:dyDescent="0.2">
      <c r="A127" s="12">
        <v>2</v>
      </c>
      <c r="B127" s="4">
        <v>2500</v>
      </c>
      <c r="C127" s="4">
        <v>5.2359877559829879</v>
      </c>
      <c r="D127" s="4">
        <v>98.842795441800007</v>
      </c>
      <c r="E127" s="4">
        <v>-56.619062506399999</v>
      </c>
    </row>
    <row r="128" spans="1:5" x14ac:dyDescent="0.2">
      <c r="A128" s="12">
        <v>2</v>
      </c>
      <c r="B128" s="4">
        <v>2500.0000000000441</v>
      </c>
      <c r="C128" s="4">
        <v>5.497787143782138</v>
      </c>
      <c r="D128" s="4">
        <v>124.55112263319999</v>
      </c>
      <c r="E128" s="4">
        <v>-24.780064399099999</v>
      </c>
    </row>
    <row r="129" spans="1:5" x14ac:dyDescent="0.2">
      <c r="A129" s="12">
        <v>2</v>
      </c>
      <c r="B129" s="4">
        <v>2500</v>
      </c>
      <c r="C129" s="4">
        <v>5.759586531581288</v>
      </c>
      <c r="D129" s="4">
        <v>123.14866033</v>
      </c>
      <c r="E129" s="4">
        <v>10.638388365300001</v>
      </c>
    </row>
    <row r="130" spans="1:5" x14ac:dyDescent="0.2">
      <c r="A130" s="12">
        <v>2</v>
      </c>
      <c r="B130" s="4">
        <v>2500.0000000000277</v>
      </c>
      <c r="C130" s="4">
        <v>6.0213859193804407</v>
      </c>
      <c r="D130" s="4">
        <v>135.47619357569999</v>
      </c>
      <c r="E130" s="4">
        <v>41.6996652041</v>
      </c>
    </row>
    <row r="131" spans="1:5" x14ac:dyDescent="0.2">
      <c r="A131" s="13">
        <v>3</v>
      </c>
      <c r="B131" s="5">
        <v>833.33333333329995</v>
      </c>
      <c r="C131" s="5">
        <v>0</v>
      </c>
      <c r="D131" s="5">
        <v>33.776031011699999</v>
      </c>
      <c r="E131" s="5">
        <v>-35.807859641999997</v>
      </c>
    </row>
    <row r="132" spans="1:5" x14ac:dyDescent="0.2">
      <c r="A132" s="13">
        <v>3</v>
      </c>
      <c r="B132" s="5">
        <v>833.33333333334792</v>
      </c>
      <c r="C132" s="5">
        <v>0.78539816339744839</v>
      </c>
      <c r="D132" s="5">
        <v>13.867058140899999</v>
      </c>
      <c r="E132" s="5">
        <v>22.977498224400001</v>
      </c>
    </row>
    <row r="133" spans="1:5" x14ac:dyDescent="0.2">
      <c r="A133" s="13">
        <v>3</v>
      </c>
      <c r="B133" s="5">
        <v>833.33333333329995</v>
      </c>
      <c r="C133" s="5">
        <v>1.5707963267948966</v>
      </c>
      <c r="D133" s="5">
        <v>8.9771082335999992</v>
      </c>
      <c r="E133" s="5">
        <v>67.460600747399994</v>
      </c>
    </row>
    <row r="134" spans="1:5" x14ac:dyDescent="0.2">
      <c r="A134" s="13">
        <v>3</v>
      </c>
      <c r="B134" s="5">
        <v>833.33333333334792</v>
      </c>
      <c r="C134" s="5">
        <v>2.3561944901923448</v>
      </c>
      <c r="D134" s="5">
        <v>42.176175320200002</v>
      </c>
      <c r="E134" s="5">
        <v>44.639680118000001</v>
      </c>
    </row>
    <row r="135" spans="1:5" x14ac:dyDescent="0.2">
      <c r="A135" s="13">
        <v>3</v>
      </c>
      <c r="B135" s="5">
        <v>833.33333333329995</v>
      </c>
      <c r="C135" s="5">
        <v>3.1415926535897931</v>
      </c>
      <c r="D135" s="5">
        <v>28.9617269001</v>
      </c>
      <c r="E135" s="5">
        <v>-24.4746362062</v>
      </c>
    </row>
    <row r="136" spans="1:5" x14ac:dyDescent="0.2">
      <c r="A136" s="13">
        <v>3</v>
      </c>
      <c r="B136" s="5">
        <v>833.33333333334792</v>
      </c>
      <c r="C136" s="5">
        <v>3.9269908169872414</v>
      </c>
      <c r="D136" s="5">
        <v>45.476044201900002</v>
      </c>
      <c r="E136" s="5">
        <v>-101.95467587029999</v>
      </c>
    </row>
    <row r="137" spans="1:5" x14ac:dyDescent="0.2">
      <c r="A137" s="13">
        <v>3</v>
      </c>
      <c r="B137" s="5">
        <v>833.33333333329995</v>
      </c>
      <c r="C137" s="5">
        <v>4.7123889803846897</v>
      </c>
      <c r="D137" s="5">
        <v>52.1503847193</v>
      </c>
      <c r="E137" s="5">
        <v>-123.5908791916</v>
      </c>
    </row>
    <row r="138" spans="1:5" x14ac:dyDescent="0.2">
      <c r="A138" s="13">
        <v>3</v>
      </c>
      <c r="B138" s="5">
        <v>833.33333333334792</v>
      </c>
      <c r="C138" s="5">
        <v>5.497787143782138</v>
      </c>
      <c r="D138" s="5">
        <v>65.4886005555</v>
      </c>
      <c r="E138" s="5">
        <v>-111.8849047727</v>
      </c>
    </row>
    <row r="139" spans="1:5" x14ac:dyDescent="0.2">
      <c r="A139" s="13">
        <v>3</v>
      </c>
      <c r="B139" s="5">
        <v>1388.8888888889001</v>
      </c>
      <c r="C139" s="5">
        <v>0</v>
      </c>
      <c r="D139" s="5">
        <v>63.992381694800002</v>
      </c>
      <c r="E139" s="5">
        <v>-1.4634914368</v>
      </c>
    </row>
    <row r="140" spans="1:5" x14ac:dyDescent="0.2">
      <c r="A140" s="13">
        <v>3</v>
      </c>
      <c r="B140" s="5">
        <v>1388.8888888889305</v>
      </c>
      <c r="C140" s="5">
        <v>0.48332194670611478</v>
      </c>
      <c r="D140" s="5">
        <v>28.5491493721</v>
      </c>
      <c r="E140" s="5">
        <v>60.450859356999999</v>
      </c>
    </row>
    <row r="141" spans="1:5" x14ac:dyDescent="0.2">
      <c r="A141" s="13">
        <v>3</v>
      </c>
      <c r="B141" s="5">
        <v>1388.8888888888798</v>
      </c>
      <c r="C141" s="5">
        <v>0.96664389341222468</v>
      </c>
      <c r="D141" s="5">
        <v>0.58722391480000002</v>
      </c>
      <c r="E141" s="5">
        <v>110.83217910339999</v>
      </c>
    </row>
    <row r="142" spans="1:5" x14ac:dyDescent="0.2">
      <c r="A142" s="13">
        <v>3</v>
      </c>
      <c r="B142" s="5">
        <v>1388.8888888889062</v>
      </c>
      <c r="C142" s="5">
        <v>1.4499658401183457</v>
      </c>
      <c r="D142" s="5">
        <v>0.98189352379999995</v>
      </c>
      <c r="E142" s="5">
        <v>172.43310745669999</v>
      </c>
    </row>
    <row r="143" spans="1:5" x14ac:dyDescent="0.2">
      <c r="A143" s="13">
        <v>3</v>
      </c>
      <c r="B143" s="5">
        <v>1388.8888888888882</v>
      </c>
      <c r="C143" s="5">
        <v>1.9332877868245057</v>
      </c>
      <c r="D143" s="5">
        <v>-22.142806012600001</v>
      </c>
      <c r="E143" s="5">
        <v>117.5671013053</v>
      </c>
    </row>
    <row r="144" spans="1:5" x14ac:dyDescent="0.2">
      <c r="A144" s="13">
        <v>3</v>
      </c>
      <c r="B144" s="5">
        <v>1388.8888888889221</v>
      </c>
      <c r="C144" s="5">
        <v>2.4166097335306356</v>
      </c>
      <c r="D144" s="5">
        <v>-18.2749738845</v>
      </c>
      <c r="E144" s="5">
        <v>45.015197972599999</v>
      </c>
    </row>
    <row r="145" spans="1:5" x14ac:dyDescent="0.2">
      <c r="A145" s="13">
        <v>3</v>
      </c>
      <c r="B145" s="5">
        <v>1388.8888888888732</v>
      </c>
      <c r="C145" s="5">
        <v>2.8999316802366941</v>
      </c>
      <c r="D145" s="5">
        <v>-24.7524202892</v>
      </c>
      <c r="E145" s="5">
        <v>-20.930872973300001</v>
      </c>
    </row>
    <row r="146" spans="1:5" x14ac:dyDescent="0.2">
      <c r="A146" s="13">
        <v>3</v>
      </c>
      <c r="B146" s="5">
        <v>1388.8888888888732</v>
      </c>
      <c r="C146" s="5">
        <v>3.3832536269428921</v>
      </c>
      <c r="D146" s="5">
        <v>6.9594791308000001</v>
      </c>
      <c r="E146" s="5">
        <v>-97.814016572100002</v>
      </c>
    </row>
    <row r="147" spans="1:5" x14ac:dyDescent="0.2">
      <c r="A147" s="13">
        <v>3</v>
      </c>
      <c r="B147" s="5">
        <v>1388.8888888889221</v>
      </c>
      <c r="C147" s="5">
        <v>3.8665755736489507</v>
      </c>
      <c r="D147" s="5">
        <v>29.430910218600001</v>
      </c>
      <c r="E147" s="5">
        <v>-154.40213411190001</v>
      </c>
    </row>
    <row r="148" spans="1:5" x14ac:dyDescent="0.2">
      <c r="A148" s="13">
        <v>3</v>
      </c>
      <c r="B148" s="5">
        <v>1388.8888888888882</v>
      </c>
      <c r="C148" s="5">
        <v>4.3498975203550803</v>
      </c>
      <c r="D148" s="5">
        <v>51.050967910200001</v>
      </c>
      <c r="E148" s="5">
        <v>-194.30365241659999</v>
      </c>
    </row>
    <row r="149" spans="1:5" x14ac:dyDescent="0.2">
      <c r="A149" s="13">
        <v>3</v>
      </c>
      <c r="B149" s="5">
        <v>1388.8888888889062</v>
      </c>
      <c r="C149" s="5">
        <v>4.8332194670612409</v>
      </c>
      <c r="D149" s="5">
        <v>67.889769768799994</v>
      </c>
      <c r="E149" s="5">
        <v>-164.39116103250001</v>
      </c>
    </row>
    <row r="150" spans="1:5" x14ac:dyDescent="0.2">
      <c r="A150" s="13">
        <v>3</v>
      </c>
      <c r="B150" s="5">
        <v>1388.8888888888798</v>
      </c>
      <c r="C150" s="5">
        <v>5.3165414137673617</v>
      </c>
      <c r="D150" s="5">
        <v>87.663791153399998</v>
      </c>
      <c r="E150" s="5">
        <v>-156.184660581</v>
      </c>
    </row>
    <row r="151" spans="1:5" x14ac:dyDescent="0.2">
      <c r="A151" s="13">
        <v>3</v>
      </c>
      <c r="B151" s="5">
        <v>1388.8888888889305</v>
      </c>
      <c r="C151" s="5">
        <v>5.7998633604734717</v>
      </c>
      <c r="D151" s="5">
        <v>67.682119134900006</v>
      </c>
      <c r="E151" s="5">
        <v>-89.412313966900001</v>
      </c>
    </row>
    <row r="152" spans="1:5" x14ac:dyDescent="0.2">
      <c r="A152" s="13">
        <v>3</v>
      </c>
      <c r="B152" s="5">
        <v>1944.4444444444</v>
      </c>
      <c r="C152" s="5">
        <v>0</v>
      </c>
      <c r="D152" s="5">
        <v>64.833531769299995</v>
      </c>
      <c r="E152" s="5">
        <v>-52.185069068200001</v>
      </c>
    </row>
    <row r="153" spans="1:5" x14ac:dyDescent="0.2">
      <c r="A153" s="13">
        <v>3</v>
      </c>
      <c r="B153" s="5">
        <v>1944.444444444473</v>
      </c>
      <c r="C153" s="5">
        <v>0.33069396353575897</v>
      </c>
      <c r="D153" s="5">
        <v>81.145424380099996</v>
      </c>
      <c r="E153" s="5">
        <v>56.425239949500003</v>
      </c>
    </row>
    <row r="154" spans="1:5" x14ac:dyDescent="0.2">
      <c r="A154" s="13">
        <v>3</v>
      </c>
      <c r="B154" s="5">
        <v>1944.4444444444775</v>
      </c>
      <c r="C154" s="5">
        <v>0.6613879270715376</v>
      </c>
      <c r="D154" s="5">
        <v>49.911577316699997</v>
      </c>
      <c r="E154" s="5">
        <v>98.781233794499997</v>
      </c>
    </row>
    <row r="155" spans="1:5" x14ac:dyDescent="0.2">
      <c r="A155" s="13">
        <v>3</v>
      </c>
      <c r="B155" s="5">
        <v>1944.4444444444632</v>
      </c>
      <c r="C155" s="5">
        <v>0.99208189060729379</v>
      </c>
      <c r="D155" s="5">
        <v>67.566166641799995</v>
      </c>
      <c r="E155" s="5">
        <v>220.8032179201</v>
      </c>
    </row>
    <row r="156" spans="1:5" x14ac:dyDescent="0.2">
      <c r="A156" s="13">
        <v>3</v>
      </c>
      <c r="B156" s="5">
        <v>1944.4444444444548</v>
      </c>
      <c r="C156" s="5">
        <v>1.3227758541430534</v>
      </c>
      <c r="D156" s="5">
        <v>34.924562880700002</v>
      </c>
      <c r="E156" s="5">
        <v>223.0617812616</v>
      </c>
    </row>
    <row r="157" spans="1:5" x14ac:dyDescent="0.2">
      <c r="A157" s="13">
        <v>3</v>
      </c>
      <c r="B157" s="5">
        <v>1944.4444444444389</v>
      </c>
      <c r="C157" s="5">
        <v>1.6534698176788196</v>
      </c>
      <c r="D157" s="5">
        <v>14.7108943728</v>
      </c>
      <c r="E157" s="5">
        <v>226.0202684427</v>
      </c>
    </row>
    <row r="158" spans="1:5" x14ac:dyDescent="0.2">
      <c r="A158" s="13">
        <v>3</v>
      </c>
      <c r="B158" s="5">
        <v>1944.4444444444059</v>
      </c>
      <c r="C158" s="5">
        <v>1.9841637812146047</v>
      </c>
      <c r="D158" s="5">
        <v>-17.4881886561</v>
      </c>
      <c r="E158" s="5">
        <v>174.00664229829999</v>
      </c>
    </row>
    <row r="159" spans="1:5" x14ac:dyDescent="0.2">
      <c r="A159" s="13">
        <v>3</v>
      </c>
      <c r="B159" s="5">
        <v>1944.4444444444532</v>
      </c>
      <c r="C159" s="5">
        <v>2.3148577447503875</v>
      </c>
      <c r="D159" s="5">
        <v>-26.595914519200001</v>
      </c>
      <c r="E159" s="5">
        <v>124.54904515779999</v>
      </c>
    </row>
    <row r="160" spans="1:5" x14ac:dyDescent="0.2">
      <c r="A160" s="13">
        <v>3</v>
      </c>
      <c r="B160" s="5">
        <v>1944.4444444444898</v>
      </c>
      <c r="C160" s="5">
        <v>2.6455517082861273</v>
      </c>
      <c r="D160" s="5">
        <v>-37.956831311599998</v>
      </c>
      <c r="E160" s="5">
        <v>78.921855158200003</v>
      </c>
    </row>
    <row r="161" spans="1:5" x14ac:dyDescent="0.2">
      <c r="A161" s="13">
        <v>3</v>
      </c>
      <c r="B161" s="5">
        <v>1944.4444444444428</v>
      </c>
      <c r="C161" s="5">
        <v>2.9762456718218999</v>
      </c>
      <c r="D161" s="5">
        <v>-15.7078341538</v>
      </c>
      <c r="E161" s="5">
        <v>-46.883382894299999</v>
      </c>
    </row>
    <row r="162" spans="1:5" x14ac:dyDescent="0.2">
      <c r="A162" s="13">
        <v>3</v>
      </c>
      <c r="B162" s="5">
        <v>1944.4444444444428</v>
      </c>
      <c r="C162" s="5">
        <v>3.3069396353576863</v>
      </c>
      <c r="D162" s="5">
        <v>13.4485508024</v>
      </c>
      <c r="E162" s="5">
        <v>-98.6884149192</v>
      </c>
    </row>
    <row r="163" spans="1:5" x14ac:dyDescent="0.2">
      <c r="A163" s="13">
        <v>3</v>
      </c>
      <c r="B163" s="5">
        <v>1944.4444444444898</v>
      </c>
      <c r="C163" s="5">
        <v>3.6376335988934589</v>
      </c>
      <c r="D163" s="5">
        <v>29.2663329889</v>
      </c>
      <c r="E163" s="5">
        <v>-180.4698132259</v>
      </c>
    </row>
    <row r="164" spans="1:5" x14ac:dyDescent="0.2">
      <c r="A164" s="13">
        <v>3</v>
      </c>
      <c r="B164" s="5">
        <v>1944.4444444444532</v>
      </c>
      <c r="C164" s="5">
        <v>3.9683275624291987</v>
      </c>
      <c r="D164" s="5">
        <v>37.395824728900003</v>
      </c>
      <c r="E164" s="5">
        <v>-216.37032354230001</v>
      </c>
    </row>
    <row r="165" spans="1:5" x14ac:dyDescent="0.2">
      <c r="A165" s="13">
        <v>3</v>
      </c>
      <c r="B165" s="5">
        <v>1944.4444444444059</v>
      </c>
      <c r="C165" s="5">
        <v>4.2990215259649815</v>
      </c>
      <c r="D165" s="5">
        <v>38.279876050799999</v>
      </c>
      <c r="E165" s="5">
        <v>-222.60208089970001</v>
      </c>
    </row>
    <row r="166" spans="1:5" x14ac:dyDescent="0.2">
      <c r="A166" s="13">
        <v>3</v>
      </c>
      <c r="B166" s="5">
        <v>1944.4444444444389</v>
      </c>
      <c r="C166" s="5">
        <v>4.6297154895007662</v>
      </c>
      <c r="D166" s="5">
        <v>54.8956395517</v>
      </c>
      <c r="E166" s="5">
        <v>-219.46190828979999</v>
      </c>
    </row>
    <row r="167" spans="1:5" x14ac:dyDescent="0.2">
      <c r="A167" s="13">
        <v>3</v>
      </c>
      <c r="B167" s="5">
        <v>1944.4444444444548</v>
      </c>
      <c r="C167" s="5">
        <v>4.960409453036533</v>
      </c>
      <c r="D167" s="5">
        <v>88.544986950799995</v>
      </c>
      <c r="E167" s="5">
        <v>-228.01616802320001</v>
      </c>
    </row>
    <row r="168" spans="1:5" x14ac:dyDescent="0.2">
      <c r="A168" s="13">
        <v>3</v>
      </c>
      <c r="B168" s="5">
        <v>1944.4444444444632</v>
      </c>
      <c r="C168" s="5">
        <v>5.2911034165722928</v>
      </c>
      <c r="D168" s="5">
        <v>76.896586860400006</v>
      </c>
      <c r="E168" s="5">
        <v>-196.49861877679999</v>
      </c>
    </row>
    <row r="169" spans="1:5" x14ac:dyDescent="0.2">
      <c r="A169" s="13">
        <v>3</v>
      </c>
      <c r="B169" s="5">
        <v>1944.4444444444775</v>
      </c>
      <c r="C169" s="5">
        <v>5.621797380108049</v>
      </c>
      <c r="D169" s="5">
        <v>70.7201710187</v>
      </c>
      <c r="E169" s="5">
        <v>-149.2241506453</v>
      </c>
    </row>
    <row r="170" spans="1:5" x14ac:dyDescent="0.2">
      <c r="A170" s="13">
        <v>3</v>
      </c>
      <c r="B170" s="5">
        <v>1944.444444444473</v>
      </c>
      <c r="C170" s="5">
        <v>5.9524913436438274</v>
      </c>
      <c r="D170" s="5">
        <v>103.4502806388</v>
      </c>
      <c r="E170" s="5">
        <v>-76.7684897261</v>
      </c>
    </row>
    <row r="171" spans="1:5" x14ac:dyDescent="0.2">
      <c r="A171" s="13">
        <v>3</v>
      </c>
      <c r="B171" s="5">
        <v>2500</v>
      </c>
      <c r="C171" s="5">
        <v>0</v>
      </c>
      <c r="D171" s="5">
        <v>118.6392439279</v>
      </c>
      <c r="E171" s="5">
        <v>7.3431594638000002</v>
      </c>
    </row>
    <row r="172" spans="1:5" x14ac:dyDescent="0.2">
      <c r="A172" s="13">
        <v>3</v>
      </c>
      <c r="B172" s="5">
        <v>2500.0000000000277</v>
      </c>
      <c r="C172" s="5">
        <v>0.26179938779914569</v>
      </c>
      <c r="D172" s="5">
        <v>120.1266826223</v>
      </c>
      <c r="E172" s="5">
        <v>117.035004324</v>
      </c>
    </row>
    <row r="173" spans="1:5" x14ac:dyDescent="0.2">
      <c r="A173" s="13">
        <v>3</v>
      </c>
      <c r="B173" s="5">
        <v>2500</v>
      </c>
      <c r="C173" s="5">
        <v>0.52359877559829826</v>
      </c>
      <c r="D173" s="5">
        <v>103.5086468331</v>
      </c>
      <c r="E173" s="5">
        <v>178.58072066099999</v>
      </c>
    </row>
    <row r="174" spans="1:5" x14ac:dyDescent="0.2">
      <c r="A174" s="13">
        <v>3</v>
      </c>
      <c r="B174" s="5">
        <v>2500.0000000000441</v>
      </c>
      <c r="C174" s="5">
        <v>0.78539816339744828</v>
      </c>
      <c r="D174" s="5">
        <v>68.279764858299998</v>
      </c>
      <c r="E174" s="5">
        <v>281.46849822510001</v>
      </c>
    </row>
    <row r="175" spans="1:5" x14ac:dyDescent="0.2">
      <c r="A175" s="13">
        <v>3</v>
      </c>
      <c r="B175" s="5">
        <v>2500</v>
      </c>
      <c r="C175" s="5">
        <v>1.0471975511965983</v>
      </c>
      <c r="D175" s="5">
        <v>51.972263162099999</v>
      </c>
      <c r="E175" s="5">
        <v>283.725889741</v>
      </c>
    </row>
    <row r="176" spans="1:5" x14ac:dyDescent="0.2">
      <c r="A176" s="13">
        <v>3</v>
      </c>
      <c r="B176" s="5">
        <v>2500.0000000000277</v>
      </c>
      <c r="C176" s="5">
        <v>1.3089969389957512</v>
      </c>
      <c r="D176" s="5">
        <v>-10.9671264266</v>
      </c>
      <c r="E176" s="5">
        <v>298.06118823010002</v>
      </c>
    </row>
    <row r="177" spans="1:5" x14ac:dyDescent="0.2">
      <c r="A177" s="13">
        <v>3</v>
      </c>
      <c r="B177" s="5">
        <v>2500</v>
      </c>
      <c r="C177" s="5">
        <v>1.5707963267948966</v>
      </c>
      <c r="D177" s="5">
        <v>-18.248658426999999</v>
      </c>
      <c r="E177" s="5">
        <v>310.13196642899999</v>
      </c>
    </row>
    <row r="178" spans="1:5" x14ac:dyDescent="0.2">
      <c r="A178" s="13">
        <v>3</v>
      </c>
      <c r="B178" s="5">
        <v>2500.0000000000277</v>
      </c>
      <c r="C178" s="5">
        <v>1.8325957145940419</v>
      </c>
      <c r="D178" s="5">
        <v>-43.020695802399999</v>
      </c>
      <c r="E178" s="5">
        <v>263.24904893619998</v>
      </c>
    </row>
    <row r="179" spans="1:5" x14ac:dyDescent="0.2">
      <c r="A179" s="13">
        <v>3</v>
      </c>
      <c r="B179" s="5">
        <v>2500</v>
      </c>
      <c r="C179" s="5">
        <v>2.0943951023931948</v>
      </c>
      <c r="D179" s="5">
        <v>-45.560905475200002</v>
      </c>
      <c r="E179" s="5">
        <v>209.146094858</v>
      </c>
    </row>
    <row r="180" spans="1:5" x14ac:dyDescent="0.2">
      <c r="A180" s="13">
        <v>3</v>
      </c>
      <c r="B180" s="5">
        <v>2500.0000000000441</v>
      </c>
      <c r="C180" s="5">
        <v>2.3561944901923448</v>
      </c>
      <c r="D180" s="5">
        <v>-66.993500151299997</v>
      </c>
      <c r="E180" s="5">
        <v>159.57727042650001</v>
      </c>
    </row>
    <row r="181" spans="1:5" x14ac:dyDescent="0.2">
      <c r="A181" s="13">
        <v>3</v>
      </c>
      <c r="B181" s="5">
        <v>2500</v>
      </c>
      <c r="C181" s="5">
        <v>2.6179938779914949</v>
      </c>
      <c r="D181" s="5">
        <v>-57.899785548200001</v>
      </c>
      <c r="E181" s="5">
        <v>83.265062166000007</v>
      </c>
    </row>
    <row r="182" spans="1:5" x14ac:dyDescent="0.2">
      <c r="A182" s="13">
        <v>3</v>
      </c>
      <c r="B182" s="5">
        <v>2500.0000000000277</v>
      </c>
      <c r="C182" s="5">
        <v>2.8797932657906475</v>
      </c>
      <c r="D182" s="5">
        <v>-25.914967897299999</v>
      </c>
      <c r="E182" s="5">
        <v>-6.4414756319000004</v>
      </c>
    </row>
    <row r="183" spans="1:5" x14ac:dyDescent="0.2">
      <c r="A183" s="13">
        <v>3</v>
      </c>
      <c r="B183" s="5">
        <v>2500</v>
      </c>
      <c r="C183" s="5">
        <v>3.1415926535897931</v>
      </c>
      <c r="D183" s="5">
        <v>4.7521855493</v>
      </c>
      <c r="E183" s="5">
        <v>-75.563036250099998</v>
      </c>
    </row>
    <row r="184" spans="1:5" x14ac:dyDescent="0.2">
      <c r="A184" s="13">
        <v>3</v>
      </c>
      <c r="B184" s="5">
        <v>2500.0000000000277</v>
      </c>
      <c r="C184" s="5">
        <v>3.4033920413889387</v>
      </c>
      <c r="D184" s="5">
        <v>30.717782261899998</v>
      </c>
      <c r="E184" s="5">
        <v>-143.6895794733</v>
      </c>
    </row>
    <row r="185" spans="1:5" x14ac:dyDescent="0.2">
      <c r="A185" s="13">
        <v>3</v>
      </c>
      <c r="B185" s="5">
        <v>2500</v>
      </c>
      <c r="C185" s="5">
        <v>3.6651914291880914</v>
      </c>
      <c r="D185" s="5">
        <v>22.772551056299999</v>
      </c>
      <c r="E185" s="5">
        <v>-189.3217870693</v>
      </c>
    </row>
    <row r="186" spans="1:5" x14ac:dyDescent="0.2">
      <c r="A186" s="13">
        <v>3</v>
      </c>
      <c r="B186" s="5">
        <v>2500.0000000000441</v>
      </c>
      <c r="C186" s="5">
        <v>3.9269908169872414</v>
      </c>
      <c r="D186" s="5">
        <v>55.153515372299999</v>
      </c>
      <c r="E186" s="5">
        <v>-187.95150269609999</v>
      </c>
    </row>
    <row r="187" spans="1:5" x14ac:dyDescent="0.2">
      <c r="A187" s="13">
        <v>3</v>
      </c>
      <c r="B187" s="5">
        <v>2500</v>
      </c>
      <c r="C187" s="5">
        <v>4.1887902047863914</v>
      </c>
      <c r="D187" s="5">
        <v>20.3953522736</v>
      </c>
      <c r="E187" s="5">
        <v>-233.84790619110001</v>
      </c>
    </row>
    <row r="188" spans="1:5" x14ac:dyDescent="0.2">
      <c r="A188" s="13">
        <v>3</v>
      </c>
      <c r="B188" s="5">
        <v>2500.0000000000277</v>
      </c>
      <c r="C188" s="5">
        <v>4.4505895925855441</v>
      </c>
      <c r="D188" s="5">
        <v>37.478503052599997</v>
      </c>
      <c r="E188" s="5">
        <v>-237.4754805478</v>
      </c>
    </row>
    <row r="189" spans="1:5" x14ac:dyDescent="0.2">
      <c r="A189" s="13">
        <v>3</v>
      </c>
      <c r="B189" s="5">
        <v>2500</v>
      </c>
      <c r="C189" s="5">
        <v>4.7123889803846897</v>
      </c>
      <c r="D189" s="5">
        <v>64.834901781599996</v>
      </c>
      <c r="E189" s="5">
        <v>-248.27397572379999</v>
      </c>
    </row>
    <row r="190" spans="1:5" x14ac:dyDescent="0.2">
      <c r="A190" s="13">
        <v>3</v>
      </c>
      <c r="B190" s="5">
        <v>2500.0000000000277</v>
      </c>
      <c r="C190" s="5">
        <v>4.9741883681838353</v>
      </c>
      <c r="D190" s="5">
        <v>96.245011365500005</v>
      </c>
      <c r="E190" s="5">
        <v>-245.1266100286</v>
      </c>
    </row>
    <row r="191" spans="1:5" x14ac:dyDescent="0.2">
      <c r="A191" s="13">
        <v>3</v>
      </c>
      <c r="B191" s="5">
        <v>2500</v>
      </c>
      <c r="C191" s="5">
        <v>5.2359877559829879</v>
      </c>
      <c r="D191" s="5">
        <v>98.108658294199998</v>
      </c>
      <c r="E191" s="5">
        <v>-243.53464154049999</v>
      </c>
    </row>
    <row r="192" spans="1:5" x14ac:dyDescent="0.2">
      <c r="A192" s="13">
        <v>3</v>
      </c>
      <c r="B192" s="5">
        <v>2500.0000000000441</v>
      </c>
      <c r="C192" s="5">
        <v>5.497787143782138</v>
      </c>
      <c r="D192" s="5">
        <v>109.47434766790001</v>
      </c>
      <c r="E192" s="5">
        <v>-219.56951588210001</v>
      </c>
    </row>
    <row r="193" spans="1:5" x14ac:dyDescent="0.2">
      <c r="A193" s="13">
        <v>3</v>
      </c>
      <c r="B193" s="5">
        <v>2500</v>
      </c>
      <c r="C193" s="5">
        <v>5.759586531581288</v>
      </c>
      <c r="D193" s="5">
        <v>129.79957595139999</v>
      </c>
      <c r="E193" s="5">
        <v>-135.1692820902</v>
      </c>
    </row>
    <row r="194" spans="1:5" x14ac:dyDescent="0.2">
      <c r="A194" s="13">
        <v>3</v>
      </c>
      <c r="B194" s="5">
        <v>2500.0000000000277</v>
      </c>
      <c r="C194" s="5">
        <v>6.0213859193804407</v>
      </c>
      <c r="D194" s="5">
        <v>154.0393231564</v>
      </c>
      <c r="E194" s="5">
        <v>-110.523421966</v>
      </c>
    </row>
    <row r="195" spans="1:5" x14ac:dyDescent="0.2">
      <c r="A195" s="14">
        <v>4</v>
      </c>
      <c r="B195" s="6">
        <v>833.33333333329995</v>
      </c>
      <c r="C195" s="6">
        <v>0</v>
      </c>
      <c r="D195" s="6">
        <v>53.054123135600001</v>
      </c>
      <c r="E195" s="6">
        <v>66.403190354100005</v>
      </c>
    </row>
    <row r="196" spans="1:5" x14ac:dyDescent="0.2">
      <c r="A196" s="14">
        <v>4</v>
      </c>
      <c r="B196" s="6">
        <v>833.33333333334792</v>
      </c>
      <c r="C196" s="6">
        <v>0.78539816339744839</v>
      </c>
      <c r="D196" s="6">
        <v>45.820304804899997</v>
      </c>
      <c r="E196" s="6">
        <v>129.67538921319999</v>
      </c>
    </row>
    <row r="197" spans="1:5" x14ac:dyDescent="0.2">
      <c r="A197" s="14">
        <v>4</v>
      </c>
      <c r="B197" s="6">
        <v>833.33333333329995</v>
      </c>
      <c r="C197" s="6">
        <v>1.5707963267948966</v>
      </c>
      <c r="D197" s="6">
        <v>25.9050208333</v>
      </c>
      <c r="E197" s="6">
        <v>156.21201321149999</v>
      </c>
    </row>
    <row r="198" spans="1:5" x14ac:dyDescent="0.2">
      <c r="A198" s="14">
        <v>4</v>
      </c>
      <c r="B198" s="6">
        <v>833.33333333334792</v>
      </c>
      <c r="C198" s="6">
        <v>2.3561944901923448</v>
      </c>
      <c r="D198" s="6">
        <v>8.0315841388999996</v>
      </c>
      <c r="E198" s="6">
        <v>132.59511605189999</v>
      </c>
    </row>
    <row r="199" spans="1:5" x14ac:dyDescent="0.2">
      <c r="A199" s="14">
        <v>4</v>
      </c>
      <c r="B199" s="6">
        <v>833.33333333329995</v>
      </c>
      <c r="C199" s="6">
        <v>3.1415926535897931</v>
      </c>
      <c r="D199" s="6">
        <v>-12.1682147009</v>
      </c>
      <c r="E199" s="6">
        <v>63.302911417899999</v>
      </c>
    </row>
    <row r="200" spans="1:5" x14ac:dyDescent="0.2">
      <c r="A200" s="14">
        <v>4</v>
      </c>
      <c r="B200" s="6">
        <v>833.33333333334792</v>
      </c>
      <c r="C200" s="6">
        <v>3.9269908169872414</v>
      </c>
      <c r="D200" s="6">
        <v>12.3547533351</v>
      </c>
      <c r="E200" s="6">
        <v>8.2571628027999999</v>
      </c>
    </row>
    <row r="201" spans="1:5" x14ac:dyDescent="0.2">
      <c r="A201" s="14">
        <v>4</v>
      </c>
      <c r="B201" s="6">
        <v>833.33333333329995</v>
      </c>
      <c r="C201" s="6">
        <v>4.7123889803846897</v>
      </c>
      <c r="D201" s="6">
        <v>20.694298874899999</v>
      </c>
      <c r="E201" s="6">
        <v>-19.717462713</v>
      </c>
    </row>
    <row r="202" spans="1:5" x14ac:dyDescent="0.2">
      <c r="A202" s="14">
        <v>4</v>
      </c>
      <c r="B202" s="6">
        <v>833.33333333334792</v>
      </c>
      <c r="C202" s="6">
        <v>5.497787143782138</v>
      </c>
      <c r="D202" s="6">
        <v>40.404946215800003</v>
      </c>
      <c r="E202" s="6">
        <v>5.4132819485999999</v>
      </c>
    </row>
    <row r="203" spans="1:5" x14ac:dyDescent="0.2">
      <c r="A203" s="14">
        <v>4</v>
      </c>
      <c r="B203" s="6">
        <v>1388.8888888889001</v>
      </c>
      <c r="C203" s="6">
        <v>0</v>
      </c>
      <c r="D203" s="6">
        <v>76.075308063199998</v>
      </c>
      <c r="E203" s="6">
        <v>89.389822784700002</v>
      </c>
    </row>
    <row r="204" spans="1:5" x14ac:dyDescent="0.2">
      <c r="A204" s="14">
        <v>4</v>
      </c>
      <c r="B204" s="6">
        <v>1388.8888888889305</v>
      </c>
      <c r="C204" s="6">
        <v>0.48332194670611478</v>
      </c>
      <c r="D204" s="6">
        <v>71.430365707299998</v>
      </c>
      <c r="E204" s="6">
        <v>149.2003688586</v>
      </c>
    </row>
    <row r="205" spans="1:5" x14ac:dyDescent="0.2">
      <c r="A205" s="14">
        <v>4</v>
      </c>
      <c r="B205" s="6">
        <v>1388.8888888888798</v>
      </c>
      <c r="C205" s="6">
        <v>0.96664389341222468</v>
      </c>
      <c r="D205" s="6">
        <v>55.753683448099999</v>
      </c>
      <c r="E205" s="6">
        <v>186.50386622619999</v>
      </c>
    </row>
    <row r="206" spans="1:5" x14ac:dyDescent="0.2">
      <c r="A206" s="14">
        <v>4</v>
      </c>
      <c r="B206" s="6">
        <v>1388.8888888889062</v>
      </c>
      <c r="C206" s="6">
        <v>1.4499658401183457</v>
      </c>
      <c r="D206" s="6">
        <v>2.5628101860000001</v>
      </c>
      <c r="E206" s="6">
        <v>176.60667129149999</v>
      </c>
    </row>
    <row r="207" spans="1:5" x14ac:dyDescent="0.2">
      <c r="A207" s="14">
        <v>4</v>
      </c>
      <c r="B207" s="6">
        <v>1388.8888888888882</v>
      </c>
      <c r="C207" s="6">
        <v>1.9332877868245057</v>
      </c>
      <c r="D207" s="6">
        <v>-18.783365748800001</v>
      </c>
      <c r="E207" s="6">
        <v>186.06951041299999</v>
      </c>
    </row>
    <row r="208" spans="1:5" x14ac:dyDescent="0.2">
      <c r="A208" s="14">
        <v>4</v>
      </c>
      <c r="B208" s="6">
        <v>1388.8888888889221</v>
      </c>
      <c r="C208" s="6">
        <v>2.4166097335306356</v>
      </c>
      <c r="D208" s="6">
        <v>-27.162173318800001</v>
      </c>
      <c r="E208" s="6">
        <v>131.6400286269</v>
      </c>
    </row>
    <row r="209" spans="1:5" x14ac:dyDescent="0.2">
      <c r="A209" s="14">
        <v>4</v>
      </c>
      <c r="B209" s="6">
        <v>1388.8888888888732</v>
      </c>
      <c r="C209" s="6">
        <v>2.8999316802366941</v>
      </c>
      <c r="D209" s="6">
        <v>-26.6838201857</v>
      </c>
      <c r="E209" s="6">
        <v>77.924134683199995</v>
      </c>
    </row>
    <row r="210" spans="1:5" x14ac:dyDescent="0.2">
      <c r="A210" s="14">
        <v>4</v>
      </c>
      <c r="B210" s="6">
        <v>1388.8888888888732</v>
      </c>
      <c r="C210" s="6">
        <v>3.3832536269428921</v>
      </c>
      <c r="D210" s="6">
        <v>-11.084846710500001</v>
      </c>
      <c r="E210" s="6">
        <v>18.4354534852</v>
      </c>
    </row>
    <row r="211" spans="1:5" x14ac:dyDescent="0.2">
      <c r="A211" s="14">
        <v>4</v>
      </c>
      <c r="B211" s="6">
        <v>1388.8888888889221</v>
      </c>
      <c r="C211" s="6">
        <v>3.8665755736489507</v>
      </c>
      <c r="D211" s="6">
        <v>14.480734565000001</v>
      </c>
      <c r="E211" s="6">
        <v>-27.576603064499999</v>
      </c>
    </row>
    <row r="212" spans="1:5" x14ac:dyDescent="0.2">
      <c r="A212" s="14">
        <v>4</v>
      </c>
      <c r="B212" s="6">
        <v>1388.8888888888882</v>
      </c>
      <c r="C212" s="6">
        <v>4.3498975203550803</v>
      </c>
      <c r="D212" s="6">
        <v>50.595461971299997</v>
      </c>
      <c r="E212" s="6">
        <v>-64.048215717700003</v>
      </c>
    </row>
    <row r="213" spans="1:5" x14ac:dyDescent="0.2">
      <c r="A213" s="14">
        <v>4</v>
      </c>
      <c r="B213" s="6">
        <v>1388.8888888889062</v>
      </c>
      <c r="C213" s="6">
        <v>4.8332194670612409</v>
      </c>
      <c r="D213" s="6">
        <v>54.558062990000003</v>
      </c>
      <c r="E213" s="6">
        <v>-56.308599897100002</v>
      </c>
    </row>
    <row r="214" spans="1:5" x14ac:dyDescent="0.2">
      <c r="A214" s="14">
        <v>4</v>
      </c>
      <c r="B214" s="6">
        <v>1388.8888888888798</v>
      </c>
      <c r="C214" s="6">
        <v>5.3165414137673617</v>
      </c>
      <c r="D214" s="6">
        <v>56.770068941700004</v>
      </c>
      <c r="E214" s="6">
        <v>-36.6775208245</v>
      </c>
    </row>
    <row r="215" spans="1:5" x14ac:dyDescent="0.2">
      <c r="A215" s="14">
        <v>4</v>
      </c>
      <c r="B215" s="6">
        <v>1388.8888888889305</v>
      </c>
      <c r="C215" s="6">
        <v>5.7998633604734717</v>
      </c>
      <c r="D215" s="6">
        <v>64.028876843800006</v>
      </c>
      <c r="E215" s="6">
        <v>31.796146442800001</v>
      </c>
    </row>
    <row r="216" spans="1:5" x14ac:dyDescent="0.2">
      <c r="A216" s="14">
        <v>4</v>
      </c>
      <c r="B216" s="6">
        <v>1944.4444444444</v>
      </c>
      <c r="C216" s="6">
        <v>0</v>
      </c>
      <c r="D216" s="6">
        <v>109.7739049847</v>
      </c>
      <c r="E216" s="6">
        <v>71.955843499699995</v>
      </c>
    </row>
    <row r="217" spans="1:5" x14ac:dyDescent="0.2">
      <c r="A217" s="14">
        <v>4</v>
      </c>
      <c r="B217" s="6">
        <v>1944.444444444473</v>
      </c>
      <c r="C217" s="6">
        <v>0.33069396353575897</v>
      </c>
      <c r="D217" s="6">
        <v>117.29080324749999</v>
      </c>
      <c r="E217" s="6">
        <v>136.76681226950001</v>
      </c>
    </row>
    <row r="218" spans="1:5" x14ac:dyDescent="0.2">
      <c r="A218" s="14">
        <v>4</v>
      </c>
      <c r="B218" s="6">
        <v>1944.4444444444775</v>
      </c>
      <c r="C218" s="6">
        <v>0.6613879270715376</v>
      </c>
      <c r="D218" s="6">
        <v>110.79308780300001</v>
      </c>
      <c r="E218" s="6">
        <v>196.78086729579999</v>
      </c>
    </row>
    <row r="219" spans="1:5" x14ac:dyDescent="0.2">
      <c r="A219" s="14">
        <v>4</v>
      </c>
      <c r="B219" s="6">
        <v>1944.4444444444632</v>
      </c>
      <c r="C219" s="6">
        <v>0.99208189060729379</v>
      </c>
      <c r="D219" s="6">
        <v>82.942599264099997</v>
      </c>
      <c r="E219" s="6">
        <v>219.84572589850001</v>
      </c>
    </row>
    <row r="220" spans="1:5" x14ac:dyDescent="0.2">
      <c r="A220" s="14">
        <v>4</v>
      </c>
      <c r="B220" s="6">
        <v>1944.4444444444548</v>
      </c>
      <c r="C220" s="6">
        <v>1.3227758541430534</v>
      </c>
      <c r="D220" s="6">
        <v>32.550988099599998</v>
      </c>
      <c r="E220" s="6">
        <v>260.39025416850001</v>
      </c>
    </row>
    <row r="221" spans="1:5" x14ac:dyDescent="0.2">
      <c r="A221" s="14">
        <v>4</v>
      </c>
      <c r="B221" s="6">
        <v>1944.4444444444389</v>
      </c>
      <c r="C221" s="6">
        <v>1.6534698176788196</v>
      </c>
      <c r="D221" s="6">
        <v>13.101769769300001</v>
      </c>
      <c r="E221" s="6">
        <v>236.57068034080001</v>
      </c>
    </row>
    <row r="222" spans="1:5" x14ac:dyDescent="0.2">
      <c r="A222" s="14">
        <v>4</v>
      </c>
      <c r="B222" s="6">
        <v>1944.4444444444059</v>
      </c>
      <c r="C222" s="6">
        <v>1.9841637812146047</v>
      </c>
      <c r="D222" s="6">
        <v>-47.044325510699998</v>
      </c>
      <c r="E222" s="6">
        <v>225.67782272069999</v>
      </c>
    </row>
    <row r="223" spans="1:5" x14ac:dyDescent="0.2">
      <c r="A223" s="14">
        <v>4</v>
      </c>
      <c r="B223" s="6">
        <v>1944.4444444444532</v>
      </c>
      <c r="C223" s="6">
        <v>2.3148577447503875</v>
      </c>
      <c r="D223" s="6">
        <v>-46.374612862600003</v>
      </c>
      <c r="E223" s="6">
        <v>180.70234106480001</v>
      </c>
    </row>
    <row r="224" spans="1:5" x14ac:dyDescent="0.2">
      <c r="A224" s="14">
        <v>4</v>
      </c>
      <c r="B224" s="6">
        <v>1944.4444444444898</v>
      </c>
      <c r="C224" s="6">
        <v>2.6455517082861273</v>
      </c>
      <c r="D224" s="6">
        <v>-45.931370998399998</v>
      </c>
      <c r="E224" s="6">
        <v>135.32434480590001</v>
      </c>
    </row>
    <row r="225" spans="1:5" x14ac:dyDescent="0.2">
      <c r="A225" s="14">
        <v>4</v>
      </c>
      <c r="B225" s="6">
        <v>1944.4444444444428</v>
      </c>
      <c r="C225" s="6">
        <v>2.9762456718218999</v>
      </c>
      <c r="D225" s="6">
        <v>-42.691835406800003</v>
      </c>
      <c r="E225" s="6">
        <v>62.083124023499998</v>
      </c>
    </row>
    <row r="226" spans="1:5" x14ac:dyDescent="0.2">
      <c r="A226" s="14">
        <v>4</v>
      </c>
      <c r="B226" s="6">
        <v>1944.4444444444428</v>
      </c>
      <c r="C226" s="6">
        <v>3.3069396353576863</v>
      </c>
      <c r="D226" s="6">
        <v>-36.367355415299997</v>
      </c>
      <c r="E226" s="6">
        <v>2.4243495862</v>
      </c>
    </row>
    <row r="227" spans="1:5" x14ac:dyDescent="0.2">
      <c r="A227" s="14">
        <v>4</v>
      </c>
      <c r="B227" s="6">
        <v>1944.4444444444898</v>
      </c>
      <c r="C227" s="6">
        <v>3.6376335988934589</v>
      </c>
      <c r="D227" s="6">
        <v>-16.399216364299999</v>
      </c>
      <c r="E227" s="6">
        <v>-59.1994332083</v>
      </c>
    </row>
    <row r="228" spans="1:5" x14ac:dyDescent="0.2">
      <c r="A228" s="14">
        <v>4</v>
      </c>
      <c r="B228" s="6">
        <v>1944.4444444444532</v>
      </c>
      <c r="C228" s="6">
        <v>3.9683275624291987</v>
      </c>
      <c r="D228" s="6">
        <v>21.775024547000001</v>
      </c>
      <c r="E228" s="6">
        <v>-96.005260088</v>
      </c>
    </row>
    <row r="229" spans="1:5" x14ac:dyDescent="0.2">
      <c r="A229" s="14">
        <v>4</v>
      </c>
      <c r="B229" s="6">
        <v>1944.4444444444059</v>
      </c>
      <c r="C229" s="6">
        <v>4.2990215259649815</v>
      </c>
      <c r="D229" s="6">
        <v>28.293587012100001</v>
      </c>
      <c r="E229" s="6">
        <v>-107.29400034530001</v>
      </c>
    </row>
    <row r="230" spans="1:5" x14ac:dyDescent="0.2">
      <c r="A230" s="14">
        <v>4</v>
      </c>
      <c r="B230" s="6">
        <v>1944.4444444444389</v>
      </c>
      <c r="C230" s="6">
        <v>4.6297154895007662</v>
      </c>
      <c r="D230" s="6">
        <v>40.143966470800002</v>
      </c>
      <c r="E230" s="6">
        <v>-96.344134166499998</v>
      </c>
    </row>
    <row r="231" spans="1:5" x14ac:dyDescent="0.2">
      <c r="A231" s="14">
        <v>4</v>
      </c>
      <c r="B231" s="6">
        <v>1944.4444444444548</v>
      </c>
      <c r="C231" s="6">
        <v>4.960409453036533</v>
      </c>
      <c r="D231" s="6">
        <v>45.604467426699998</v>
      </c>
      <c r="E231" s="6">
        <v>-95.408114689300007</v>
      </c>
    </row>
    <row r="232" spans="1:5" x14ac:dyDescent="0.2">
      <c r="A232" s="14">
        <v>4</v>
      </c>
      <c r="B232" s="6">
        <v>1944.4444444444632</v>
      </c>
      <c r="C232" s="6">
        <v>5.2911034165722928</v>
      </c>
      <c r="D232" s="6">
        <v>63.659453031699996</v>
      </c>
      <c r="E232" s="6">
        <v>-85.581732842799994</v>
      </c>
    </row>
    <row r="233" spans="1:5" x14ac:dyDescent="0.2">
      <c r="A233" s="14">
        <v>4</v>
      </c>
      <c r="B233" s="6">
        <v>1944.4444444444775</v>
      </c>
      <c r="C233" s="6">
        <v>5.621797380108049</v>
      </c>
      <c r="D233" s="6">
        <v>81.073286369499996</v>
      </c>
      <c r="E233" s="6">
        <v>-30.277194698799999</v>
      </c>
    </row>
    <row r="234" spans="1:5" x14ac:dyDescent="0.2">
      <c r="A234" s="14">
        <v>4</v>
      </c>
      <c r="B234" s="6">
        <v>1944.444444444473</v>
      </c>
      <c r="C234" s="6">
        <v>5.9524913436438274</v>
      </c>
      <c r="D234" s="6">
        <v>110.2508848283</v>
      </c>
      <c r="E234" s="6">
        <v>39.423889618600001</v>
      </c>
    </row>
    <row r="235" spans="1:5" x14ac:dyDescent="0.2">
      <c r="A235" s="14">
        <v>4</v>
      </c>
      <c r="B235" s="6">
        <v>2500</v>
      </c>
      <c r="C235" s="6">
        <v>0</v>
      </c>
      <c r="D235" s="6">
        <v>153.60463974320001</v>
      </c>
      <c r="E235" s="6">
        <v>102.9287392303</v>
      </c>
    </row>
    <row r="236" spans="1:5" x14ac:dyDescent="0.2">
      <c r="A236" s="14">
        <v>4</v>
      </c>
      <c r="B236" s="6">
        <v>2500.0000000000277</v>
      </c>
      <c r="C236" s="6">
        <v>0.26179938779914569</v>
      </c>
      <c r="D236" s="6">
        <v>152.2893663312</v>
      </c>
      <c r="E236" s="6">
        <v>171.3271785471</v>
      </c>
    </row>
    <row r="237" spans="1:5" x14ac:dyDescent="0.2">
      <c r="A237" s="14">
        <v>4</v>
      </c>
      <c r="B237" s="6">
        <v>2500</v>
      </c>
      <c r="C237" s="6">
        <v>0.52359877559829826</v>
      </c>
      <c r="D237" s="6">
        <v>147.69079721240001</v>
      </c>
      <c r="E237" s="6">
        <v>209.8249020316</v>
      </c>
    </row>
    <row r="238" spans="1:5" x14ac:dyDescent="0.2">
      <c r="A238" s="14">
        <v>4</v>
      </c>
      <c r="B238" s="6">
        <v>2500.0000000000441</v>
      </c>
      <c r="C238" s="6">
        <v>0.78539816339744828</v>
      </c>
      <c r="D238" s="6">
        <v>98.102711901700005</v>
      </c>
      <c r="E238" s="6">
        <v>263.64958545979999</v>
      </c>
    </row>
    <row r="239" spans="1:5" x14ac:dyDescent="0.2">
      <c r="A239" s="14">
        <v>4</v>
      </c>
      <c r="B239" s="6">
        <v>2500</v>
      </c>
      <c r="C239" s="6">
        <v>1.0471975511965983</v>
      </c>
      <c r="D239" s="6">
        <v>74.277796747500005</v>
      </c>
      <c r="E239" s="6">
        <v>263.89496221040002</v>
      </c>
    </row>
    <row r="240" spans="1:5" x14ac:dyDescent="0.2">
      <c r="A240" s="14">
        <v>4</v>
      </c>
      <c r="B240" s="6">
        <v>2500.0000000000277</v>
      </c>
      <c r="C240" s="6">
        <v>1.3089969389957512</v>
      </c>
      <c r="D240" s="6">
        <v>37.971352685299998</v>
      </c>
      <c r="E240" s="6">
        <v>279.30833774929999</v>
      </c>
    </row>
    <row r="241" spans="1:5" x14ac:dyDescent="0.2">
      <c r="A241" s="14">
        <v>4</v>
      </c>
      <c r="B241" s="6">
        <v>2500</v>
      </c>
      <c r="C241" s="6">
        <v>1.5707963267948966</v>
      </c>
      <c r="D241" s="6">
        <v>6.0663665012000001</v>
      </c>
      <c r="E241" s="6">
        <v>272.5741007181</v>
      </c>
    </row>
    <row r="242" spans="1:5" x14ac:dyDescent="0.2">
      <c r="A242" s="14">
        <v>4</v>
      </c>
      <c r="B242" s="6">
        <v>2500.0000000000277</v>
      </c>
      <c r="C242" s="6">
        <v>1.8325957145940419</v>
      </c>
      <c r="D242" s="6">
        <v>-35.96563793</v>
      </c>
      <c r="E242" s="6">
        <v>266.59272703089999</v>
      </c>
    </row>
    <row r="243" spans="1:5" x14ac:dyDescent="0.2">
      <c r="A243" s="14">
        <v>4</v>
      </c>
      <c r="B243" s="6">
        <v>2500</v>
      </c>
      <c r="C243" s="6">
        <v>2.0943951023931948</v>
      </c>
      <c r="D243" s="6">
        <v>-58.707385218699997</v>
      </c>
      <c r="E243" s="6">
        <v>241.03000247899999</v>
      </c>
    </row>
    <row r="244" spans="1:5" x14ac:dyDescent="0.2">
      <c r="A244" s="14">
        <v>4</v>
      </c>
      <c r="B244" s="6">
        <v>2500.0000000000441</v>
      </c>
      <c r="C244" s="6">
        <v>2.3561944901923448</v>
      </c>
      <c r="D244" s="6">
        <v>-87.143076366200006</v>
      </c>
      <c r="E244" s="6">
        <v>187.5299328792</v>
      </c>
    </row>
    <row r="245" spans="1:5" x14ac:dyDescent="0.2">
      <c r="A245" s="14">
        <v>4</v>
      </c>
      <c r="B245" s="6">
        <v>2500</v>
      </c>
      <c r="C245" s="6">
        <v>2.6179938779914949</v>
      </c>
      <c r="D245" s="6">
        <v>-103.8407335399</v>
      </c>
      <c r="E245" s="6">
        <v>136.85046485909999</v>
      </c>
    </row>
    <row r="246" spans="1:5" x14ac:dyDescent="0.2">
      <c r="A246" s="14">
        <v>4</v>
      </c>
      <c r="B246" s="6">
        <v>2500.0000000000277</v>
      </c>
      <c r="C246" s="6">
        <v>2.8797932657906475</v>
      </c>
      <c r="D246" s="6">
        <v>-89.781598374300003</v>
      </c>
      <c r="E246" s="6">
        <v>74.653547752099996</v>
      </c>
    </row>
    <row r="247" spans="1:5" x14ac:dyDescent="0.2">
      <c r="A247" s="14">
        <v>4</v>
      </c>
      <c r="B247" s="6">
        <v>2500</v>
      </c>
      <c r="C247" s="6">
        <v>3.1415926535897931</v>
      </c>
      <c r="D247" s="6">
        <v>-84.916091570000006</v>
      </c>
      <c r="E247" s="6">
        <v>40.905743620000003</v>
      </c>
    </row>
    <row r="248" spans="1:5" x14ac:dyDescent="0.2">
      <c r="A248" s="14">
        <v>4</v>
      </c>
      <c r="B248" s="6">
        <v>2500.0000000000277</v>
      </c>
      <c r="C248" s="6">
        <v>3.4033920413889387</v>
      </c>
      <c r="D248" s="6">
        <v>-50.8044017721</v>
      </c>
      <c r="E248" s="6">
        <v>-26.787419662000001</v>
      </c>
    </row>
    <row r="249" spans="1:5" x14ac:dyDescent="0.2">
      <c r="A249" s="14">
        <v>4</v>
      </c>
      <c r="B249" s="6">
        <v>2500</v>
      </c>
      <c r="C249" s="6">
        <v>3.6651914291880914</v>
      </c>
      <c r="D249" s="6">
        <v>-4.8384319500000004</v>
      </c>
      <c r="E249" s="6">
        <v>-94.5015274796</v>
      </c>
    </row>
    <row r="250" spans="1:5" x14ac:dyDescent="0.2">
      <c r="A250" s="14">
        <v>4</v>
      </c>
      <c r="B250" s="6">
        <v>2500.0000000000441</v>
      </c>
      <c r="C250" s="6">
        <v>3.9269908169872414</v>
      </c>
      <c r="D250" s="6">
        <v>12.8257894027</v>
      </c>
      <c r="E250" s="6">
        <v>-134.80693768180001</v>
      </c>
    </row>
    <row r="251" spans="1:5" x14ac:dyDescent="0.2">
      <c r="A251" s="14">
        <v>4</v>
      </c>
      <c r="B251" s="6">
        <v>2500</v>
      </c>
      <c r="C251" s="6">
        <v>4.1887902047863914</v>
      </c>
      <c r="D251" s="6">
        <v>27.474341488899999</v>
      </c>
      <c r="E251" s="6">
        <v>-153.1782875646</v>
      </c>
    </row>
    <row r="252" spans="1:5" x14ac:dyDescent="0.2">
      <c r="A252" s="14">
        <v>4</v>
      </c>
      <c r="B252" s="6">
        <v>2500.0000000000277</v>
      </c>
      <c r="C252" s="6">
        <v>4.4505895925855441</v>
      </c>
      <c r="D252" s="6">
        <v>18.193030244999999</v>
      </c>
      <c r="E252" s="6">
        <v>-139.59323667550001</v>
      </c>
    </row>
    <row r="253" spans="1:5" x14ac:dyDescent="0.2">
      <c r="A253" s="14">
        <v>4</v>
      </c>
      <c r="B253" s="6">
        <v>2500</v>
      </c>
      <c r="C253" s="6">
        <v>4.7123889803846897</v>
      </c>
      <c r="D253" s="6">
        <v>26.423288335799999</v>
      </c>
      <c r="E253" s="6">
        <v>-116.27605921609999</v>
      </c>
    </row>
    <row r="254" spans="1:5" x14ac:dyDescent="0.2">
      <c r="A254" s="14">
        <v>4</v>
      </c>
      <c r="B254" s="6">
        <v>2500.0000000000277</v>
      </c>
      <c r="C254" s="6">
        <v>4.9741883681838353</v>
      </c>
      <c r="D254" s="6">
        <v>34.853677253400001</v>
      </c>
      <c r="E254" s="6">
        <v>-120.53845709479999</v>
      </c>
    </row>
    <row r="255" spans="1:5" x14ac:dyDescent="0.2">
      <c r="A255" s="14">
        <v>4</v>
      </c>
      <c r="B255" s="6">
        <v>2500</v>
      </c>
      <c r="C255" s="6">
        <v>5.2359877559829879</v>
      </c>
      <c r="D255" s="6">
        <v>54.049408610100002</v>
      </c>
      <c r="E255" s="6">
        <v>-115.7245324909</v>
      </c>
    </row>
    <row r="256" spans="1:5" x14ac:dyDescent="0.2">
      <c r="A256" s="14">
        <v>4</v>
      </c>
      <c r="B256" s="6">
        <v>2500.0000000000441</v>
      </c>
      <c r="C256" s="6">
        <v>5.497787143782138</v>
      </c>
      <c r="D256" s="6">
        <v>91.0542602421</v>
      </c>
      <c r="E256" s="6">
        <v>-106.318617386</v>
      </c>
    </row>
    <row r="257" spans="1:5" x14ac:dyDescent="0.2">
      <c r="A257" s="14">
        <v>4</v>
      </c>
      <c r="B257" s="6">
        <v>2500</v>
      </c>
      <c r="C257" s="6">
        <v>5.759586531581288</v>
      </c>
      <c r="D257" s="6">
        <v>105.4748473595</v>
      </c>
      <c r="E257" s="6">
        <v>-60.460246339199998</v>
      </c>
    </row>
    <row r="258" spans="1:5" x14ac:dyDescent="0.2">
      <c r="A258" s="14">
        <v>4</v>
      </c>
      <c r="B258" s="6">
        <v>2500.0000000000277</v>
      </c>
      <c r="C258" s="6">
        <v>6.0213859193804407</v>
      </c>
      <c r="D258" s="6">
        <v>133.16094261129999</v>
      </c>
      <c r="E258" s="6">
        <v>13.897207312999999</v>
      </c>
    </row>
    <row r="259" spans="1:5" x14ac:dyDescent="0.2">
      <c r="A259" s="12">
        <v>5</v>
      </c>
      <c r="B259" s="4">
        <v>833.33333333329995</v>
      </c>
      <c r="C259" s="4">
        <v>0</v>
      </c>
      <c r="D259" s="4">
        <v>-42.763298263000003</v>
      </c>
      <c r="E259" s="4">
        <v>-18.671388847199999</v>
      </c>
    </row>
    <row r="260" spans="1:5" x14ac:dyDescent="0.2">
      <c r="A260" s="12">
        <v>5</v>
      </c>
      <c r="B260" s="4">
        <v>833.33333333334792</v>
      </c>
      <c r="C260" s="4">
        <v>0.78539816339744839</v>
      </c>
      <c r="D260" s="4">
        <v>-29.1225247498</v>
      </c>
      <c r="E260" s="4">
        <v>15.082469143999999</v>
      </c>
    </row>
    <row r="261" spans="1:5" x14ac:dyDescent="0.2">
      <c r="A261" s="12">
        <v>5</v>
      </c>
      <c r="B261" s="4">
        <v>833.33333333329995</v>
      </c>
      <c r="C261" s="4">
        <v>1.5707963267948966</v>
      </c>
      <c r="D261" s="4">
        <v>-39.711090245599998</v>
      </c>
      <c r="E261" s="4">
        <v>37.8531153606</v>
      </c>
    </row>
    <row r="262" spans="1:5" x14ac:dyDescent="0.2">
      <c r="A262" s="12">
        <v>5</v>
      </c>
      <c r="B262" s="4">
        <v>833.33333333334792</v>
      </c>
      <c r="C262" s="4">
        <v>2.3561944901923448</v>
      </c>
      <c r="D262" s="4">
        <v>-13.8178738151</v>
      </c>
      <c r="E262" s="4">
        <v>16.405396877099999</v>
      </c>
    </row>
    <row r="263" spans="1:5" x14ac:dyDescent="0.2">
      <c r="A263" s="12">
        <v>5</v>
      </c>
      <c r="B263" s="4">
        <v>833.33333333329995</v>
      </c>
      <c r="C263" s="4">
        <v>3.1415926535897931</v>
      </c>
      <c r="D263" s="4">
        <v>-25.2515964008</v>
      </c>
      <c r="E263" s="4">
        <v>-17.898698232499999</v>
      </c>
    </row>
    <row r="264" spans="1:5" x14ac:dyDescent="0.2">
      <c r="A264" s="12">
        <v>5</v>
      </c>
      <c r="B264" s="4">
        <v>833.33333333334792</v>
      </c>
      <c r="C264" s="4">
        <v>3.9269908169872414</v>
      </c>
      <c r="D264" s="4">
        <v>-23.259765553499999</v>
      </c>
      <c r="E264" s="4">
        <v>-50.664112422400002</v>
      </c>
    </row>
    <row r="265" spans="1:5" x14ac:dyDescent="0.2">
      <c r="A265" s="12">
        <v>5</v>
      </c>
      <c r="B265" s="4">
        <v>833.33333333329995</v>
      </c>
      <c r="C265" s="4">
        <v>4.7123889803846897</v>
      </c>
      <c r="D265" s="4">
        <v>-24.226807788999999</v>
      </c>
      <c r="E265" s="4">
        <v>-60.759576917300002</v>
      </c>
    </row>
    <row r="266" spans="1:5" x14ac:dyDescent="0.2">
      <c r="A266" s="12">
        <v>5</v>
      </c>
      <c r="B266" s="4">
        <v>833.33333333334792</v>
      </c>
      <c r="C266" s="4">
        <v>5.497787143782138</v>
      </c>
      <c r="D266" s="4">
        <v>-33.619310919</v>
      </c>
      <c r="E266" s="4">
        <v>-63.9844207545</v>
      </c>
    </row>
    <row r="267" spans="1:5" x14ac:dyDescent="0.2">
      <c r="A267" s="12">
        <v>5</v>
      </c>
      <c r="B267" s="4">
        <v>1388.8888888889001</v>
      </c>
      <c r="C267" s="4">
        <v>0</v>
      </c>
      <c r="D267" s="4">
        <v>-50.130795624400001</v>
      </c>
      <c r="E267" s="4">
        <v>2.5764921985</v>
      </c>
    </row>
    <row r="268" spans="1:5" x14ac:dyDescent="0.2">
      <c r="A268" s="12">
        <v>5</v>
      </c>
      <c r="B268" s="4">
        <v>1388.8888888889305</v>
      </c>
      <c r="C268" s="4">
        <v>0.48332194670611478</v>
      </c>
      <c r="D268" s="4">
        <v>-42.943533526300001</v>
      </c>
      <c r="E268" s="4">
        <v>31.925010115700001</v>
      </c>
    </row>
    <row r="269" spans="1:5" x14ac:dyDescent="0.2">
      <c r="A269" s="12">
        <v>5</v>
      </c>
      <c r="B269" s="4">
        <v>1388.8888888888798</v>
      </c>
      <c r="C269" s="4">
        <v>0.96664389341222468</v>
      </c>
      <c r="D269" s="4">
        <v>-57.065834193800001</v>
      </c>
      <c r="E269" s="4">
        <v>66.454058398200004</v>
      </c>
    </row>
    <row r="270" spans="1:5" x14ac:dyDescent="0.2">
      <c r="A270" s="12">
        <v>5</v>
      </c>
      <c r="B270" s="4">
        <v>1388.8888888889062</v>
      </c>
      <c r="C270" s="4">
        <v>1.4499658401183457</v>
      </c>
      <c r="D270" s="4">
        <v>-40.672551565600003</v>
      </c>
      <c r="E270" s="4">
        <v>90.180995337900001</v>
      </c>
    </row>
    <row r="271" spans="1:5" x14ac:dyDescent="0.2">
      <c r="A271" s="12">
        <v>5</v>
      </c>
      <c r="B271" s="4">
        <v>1388.8888888888882</v>
      </c>
      <c r="C271" s="4">
        <v>1.9332877868245057</v>
      </c>
      <c r="D271" s="4">
        <v>-58.196340708500003</v>
      </c>
      <c r="E271" s="4">
        <v>69.127482549999996</v>
      </c>
    </row>
    <row r="272" spans="1:5" x14ac:dyDescent="0.2">
      <c r="A272" s="12">
        <v>5</v>
      </c>
      <c r="B272" s="4">
        <v>1388.8888888889221</v>
      </c>
      <c r="C272" s="4">
        <v>2.4166097335306356</v>
      </c>
      <c r="D272" s="4">
        <v>-54.4124327181</v>
      </c>
      <c r="E272" s="4">
        <v>29.073430591299999</v>
      </c>
    </row>
    <row r="273" spans="1:5" x14ac:dyDescent="0.2">
      <c r="A273" s="12">
        <v>5</v>
      </c>
      <c r="B273" s="4">
        <v>1388.8888888888732</v>
      </c>
      <c r="C273" s="4">
        <v>2.8999316802366941</v>
      </c>
      <c r="D273" s="4">
        <v>-37.206389625699998</v>
      </c>
      <c r="E273" s="4">
        <v>-1.8807417296</v>
      </c>
    </row>
    <row r="274" spans="1:5" x14ac:dyDescent="0.2">
      <c r="A274" s="12">
        <v>5</v>
      </c>
      <c r="B274" s="4">
        <v>1388.8888888888732</v>
      </c>
      <c r="C274" s="4">
        <v>3.3832536269428921</v>
      </c>
      <c r="D274" s="4">
        <v>-15.4908358262</v>
      </c>
      <c r="E274" s="4">
        <v>-42.880086828400003</v>
      </c>
    </row>
    <row r="275" spans="1:5" x14ac:dyDescent="0.2">
      <c r="A275" s="12">
        <v>5</v>
      </c>
      <c r="B275" s="4">
        <v>1388.8888888889221</v>
      </c>
      <c r="C275" s="4">
        <v>3.8665755736489507</v>
      </c>
      <c r="D275" s="4">
        <v>2.3482727780000001</v>
      </c>
      <c r="E275" s="4">
        <v>-80.218611278400004</v>
      </c>
    </row>
    <row r="276" spans="1:5" x14ac:dyDescent="0.2">
      <c r="A276" s="12">
        <v>5</v>
      </c>
      <c r="B276" s="4">
        <v>1388.8888888888882</v>
      </c>
      <c r="C276" s="4">
        <v>4.3498975203550803</v>
      </c>
      <c r="D276" s="4">
        <v>-5.2083025684999997</v>
      </c>
      <c r="E276" s="4">
        <v>-104.9519194933</v>
      </c>
    </row>
    <row r="277" spans="1:5" x14ac:dyDescent="0.2">
      <c r="A277" s="12">
        <v>5</v>
      </c>
      <c r="B277" s="4">
        <v>1388.8888888889062</v>
      </c>
      <c r="C277" s="4">
        <v>4.8332194670612409</v>
      </c>
      <c r="D277" s="4">
        <v>-12.710403256999999</v>
      </c>
      <c r="E277" s="4">
        <v>-91.884369802899997</v>
      </c>
    </row>
    <row r="278" spans="1:5" x14ac:dyDescent="0.2">
      <c r="A278" s="12">
        <v>5</v>
      </c>
      <c r="B278" s="4">
        <v>1388.8888888888798</v>
      </c>
      <c r="C278" s="4">
        <v>5.3165414137673617</v>
      </c>
      <c r="D278" s="4">
        <v>-28.174953087700001</v>
      </c>
      <c r="E278" s="4">
        <v>-79.864642989499998</v>
      </c>
    </row>
    <row r="279" spans="1:5" x14ac:dyDescent="0.2">
      <c r="A279" s="12">
        <v>5</v>
      </c>
      <c r="B279" s="4">
        <v>1388.8888888889305</v>
      </c>
      <c r="C279" s="4">
        <v>5.7998633604734717</v>
      </c>
      <c r="D279" s="4">
        <v>-33.954368758800001</v>
      </c>
      <c r="E279" s="4">
        <v>-42.435185873499996</v>
      </c>
    </row>
    <row r="280" spans="1:5" x14ac:dyDescent="0.2">
      <c r="A280" s="12">
        <v>5</v>
      </c>
      <c r="B280" s="4">
        <v>1944.4444444444</v>
      </c>
      <c r="C280" s="4">
        <v>0</v>
      </c>
      <c r="D280" s="4">
        <v>-62.329900707</v>
      </c>
      <c r="E280" s="4">
        <v>-15.4139611713</v>
      </c>
    </row>
    <row r="281" spans="1:5" x14ac:dyDescent="0.2">
      <c r="A281" s="12">
        <v>5</v>
      </c>
      <c r="B281" s="4">
        <v>1944.444444444473</v>
      </c>
      <c r="C281" s="4">
        <v>0.33069396353575897</v>
      </c>
      <c r="D281" s="4">
        <v>-44.359363815099996</v>
      </c>
      <c r="E281" s="4">
        <v>25.421522968600001</v>
      </c>
    </row>
    <row r="282" spans="1:5" x14ac:dyDescent="0.2">
      <c r="A282" s="12">
        <v>5</v>
      </c>
      <c r="B282" s="4">
        <v>1944.4444444444775</v>
      </c>
      <c r="C282" s="4">
        <v>0.6613879270715376</v>
      </c>
      <c r="D282" s="4">
        <v>-43.962578756200003</v>
      </c>
      <c r="E282" s="4">
        <v>62.749808009699997</v>
      </c>
    </row>
    <row r="283" spans="1:5" x14ac:dyDescent="0.2">
      <c r="A283" s="12">
        <v>5</v>
      </c>
      <c r="B283" s="4">
        <v>1944.4444444444632</v>
      </c>
      <c r="C283" s="4">
        <v>0.99208189060729379</v>
      </c>
      <c r="D283" s="4">
        <v>-40.056970128499998</v>
      </c>
      <c r="E283" s="4">
        <v>123.9748968424</v>
      </c>
    </row>
    <row r="284" spans="1:5" x14ac:dyDescent="0.2">
      <c r="A284" s="12">
        <v>5</v>
      </c>
      <c r="B284" s="4">
        <v>1944.4444444444548</v>
      </c>
      <c r="C284" s="4">
        <v>1.3227758541430534</v>
      </c>
      <c r="D284" s="4">
        <v>-32.537831972200003</v>
      </c>
      <c r="E284" s="4">
        <v>116.1241151798</v>
      </c>
    </row>
    <row r="285" spans="1:5" x14ac:dyDescent="0.2">
      <c r="A285" s="12">
        <v>5</v>
      </c>
      <c r="B285" s="4">
        <v>1944.4444444444389</v>
      </c>
      <c r="C285" s="4">
        <v>1.6534698176788196</v>
      </c>
      <c r="D285" s="4">
        <v>-28.214517216899999</v>
      </c>
      <c r="E285" s="4">
        <v>107.6554394369</v>
      </c>
    </row>
    <row r="286" spans="1:5" x14ac:dyDescent="0.2">
      <c r="A286" s="12">
        <v>5</v>
      </c>
      <c r="B286" s="4">
        <v>1944.4444444444059</v>
      </c>
      <c r="C286" s="4">
        <v>1.9841637812146047</v>
      </c>
      <c r="D286" s="4">
        <v>-47.913047473299997</v>
      </c>
      <c r="E286" s="4">
        <v>105.8435779567</v>
      </c>
    </row>
    <row r="287" spans="1:5" x14ac:dyDescent="0.2">
      <c r="A287" s="12">
        <v>5</v>
      </c>
      <c r="B287" s="4">
        <v>1944.4444444444532</v>
      </c>
      <c r="C287" s="4">
        <v>2.3148577447503875</v>
      </c>
      <c r="D287" s="4">
        <v>-38.059599611300001</v>
      </c>
      <c r="E287" s="4">
        <v>77.129637437599996</v>
      </c>
    </row>
    <row r="288" spans="1:5" x14ac:dyDescent="0.2">
      <c r="A288" s="12">
        <v>5</v>
      </c>
      <c r="B288" s="4">
        <v>1944.4444444444898</v>
      </c>
      <c r="C288" s="4">
        <v>2.6455517082861273</v>
      </c>
      <c r="D288" s="4">
        <v>-22.427604246400001</v>
      </c>
      <c r="E288" s="4">
        <v>40.088891275100003</v>
      </c>
    </row>
    <row r="289" spans="1:5" x14ac:dyDescent="0.2">
      <c r="A289" s="12">
        <v>5</v>
      </c>
      <c r="B289" s="4">
        <v>1944.4444444444428</v>
      </c>
      <c r="C289" s="4">
        <v>2.9762456718218999</v>
      </c>
      <c r="D289" s="4">
        <v>-27.633215109599998</v>
      </c>
      <c r="E289" s="4">
        <v>-1.7904415785000001</v>
      </c>
    </row>
    <row r="290" spans="1:5" x14ac:dyDescent="0.2">
      <c r="A290" s="12">
        <v>5</v>
      </c>
      <c r="B290" s="4">
        <v>1944.4444444444428</v>
      </c>
      <c r="C290" s="4">
        <v>3.3069396353576863</v>
      </c>
      <c r="D290" s="4">
        <v>-4.2004684346000003</v>
      </c>
      <c r="E290" s="4">
        <v>-43.548302810700001</v>
      </c>
    </row>
    <row r="291" spans="1:5" x14ac:dyDescent="0.2">
      <c r="A291" s="12">
        <v>5</v>
      </c>
      <c r="B291" s="4">
        <v>1944.4444444444898</v>
      </c>
      <c r="C291" s="4">
        <v>3.6376335988934589</v>
      </c>
      <c r="D291" s="4">
        <v>1.1589797813</v>
      </c>
      <c r="E291" s="4">
        <v>-105.955406889</v>
      </c>
    </row>
    <row r="292" spans="1:5" x14ac:dyDescent="0.2">
      <c r="A292" s="12">
        <v>5</v>
      </c>
      <c r="B292" s="4">
        <v>1944.4444444444532</v>
      </c>
      <c r="C292" s="4">
        <v>3.9683275624291987</v>
      </c>
      <c r="D292" s="4">
        <v>-4.9025088797</v>
      </c>
      <c r="E292" s="4">
        <v>-123.59632149079999</v>
      </c>
    </row>
    <row r="293" spans="1:5" x14ac:dyDescent="0.2">
      <c r="A293" s="12">
        <v>5</v>
      </c>
      <c r="B293" s="4">
        <v>1944.4444444444059</v>
      </c>
      <c r="C293" s="4">
        <v>4.2990215259649815</v>
      </c>
      <c r="D293" s="4">
        <v>-2.2675345617999998</v>
      </c>
      <c r="E293" s="4">
        <v>-121.338310685</v>
      </c>
    </row>
    <row r="294" spans="1:5" x14ac:dyDescent="0.2">
      <c r="A294" s="12">
        <v>5</v>
      </c>
      <c r="B294" s="4">
        <v>1944.4444444444389</v>
      </c>
      <c r="C294" s="4">
        <v>4.6297154895007662</v>
      </c>
      <c r="D294" s="4">
        <v>-7.4083420373999997</v>
      </c>
      <c r="E294" s="4">
        <v>-122.7424585041</v>
      </c>
    </row>
    <row r="295" spans="1:5" x14ac:dyDescent="0.2">
      <c r="A295" s="12">
        <v>5</v>
      </c>
      <c r="B295" s="4">
        <v>1944.4444444444548</v>
      </c>
      <c r="C295" s="4">
        <v>4.960409453036533</v>
      </c>
      <c r="D295" s="4">
        <v>-18.6569071403</v>
      </c>
      <c r="E295" s="4">
        <v>-89.757478877300002</v>
      </c>
    </row>
    <row r="296" spans="1:5" x14ac:dyDescent="0.2">
      <c r="A296" s="12">
        <v>5</v>
      </c>
      <c r="B296" s="4">
        <v>1944.4444444444632</v>
      </c>
      <c r="C296" s="4">
        <v>5.2911034165722928</v>
      </c>
      <c r="D296" s="4">
        <v>-18.763041987099999</v>
      </c>
      <c r="E296" s="4">
        <v>-91.752250757599995</v>
      </c>
    </row>
    <row r="297" spans="1:5" x14ac:dyDescent="0.2">
      <c r="A297" s="12">
        <v>5</v>
      </c>
      <c r="B297" s="4">
        <v>1944.4444444444775</v>
      </c>
      <c r="C297" s="4">
        <v>5.621797380108049</v>
      </c>
      <c r="D297" s="4">
        <v>-33.522373178199999</v>
      </c>
      <c r="E297" s="4">
        <v>-47.580696702600001</v>
      </c>
    </row>
    <row r="298" spans="1:5" x14ac:dyDescent="0.2">
      <c r="A298" s="12">
        <v>5</v>
      </c>
      <c r="B298" s="4">
        <v>1944.444444444473</v>
      </c>
      <c r="C298" s="4">
        <v>5.9524913436438274</v>
      </c>
      <c r="D298" s="4">
        <v>-36.614810841699999</v>
      </c>
      <c r="E298" s="4">
        <v>-22.111165593100001</v>
      </c>
    </row>
    <row r="299" spans="1:5" x14ac:dyDescent="0.2">
      <c r="A299" s="12">
        <v>5</v>
      </c>
      <c r="B299" s="4">
        <v>2500</v>
      </c>
      <c r="C299" s="4">
        <v>0</v>
      </c>
      <c r="D299" s="4">
        <v>-29.763811779099999</v>
      </c>
      <c r="E299" s="4">
        <v>20.822734441800002</v>
      </c>
    </row>
    <row r="300" spans="1:5" x14ac:dyDescent="0.2">
      <c r="A300" s="12">
        <v>5</v>
      </c>
      <c r="B300" s="4">
        <v>2500.0000000000277</v>
      </c>
      <c r="C300" s="4">
        <v>0.26179938779914569</v>
      </c>
      <c r="D300" s="4">
        <v>-23.477052106399999</v>
      </c>
      <c r="E300" s="4">
        <v>71.285077053799995</v>
      </c>
    </row>
    <row r="301" spans="1:5" x14ac:dyDescent="0.2">
      <c r="A301" s="12">
        <v>5</v>
      </c>
      <c r="B301" s="4">
        <v>2500</v>
      </c>
      <c r="C301" s="4">
        <v>0.52359877559829826</v>
      </c>
      <c r="D301" s="4">
        <v>-27.503576429300001</v>
      </c>
      <c r="E301" s="4">
        <v>100.56953243069999</v>
      </c>
    </row>
    <row r="302" spans="1:5" x14ac:dyDescent="0.2">
      <c r="A302" s="12">
        <v>5</v>
      </c>
      <c r="B302" s="4">
        <v>2500.0000000000441</v>
      </c>
      <c r="C302" s="4">
        <v>0.78539816339744828</v>
      </c>
      <c r="D302" s="4">
        <v>-43.0556748363</v>
      </c>
      <c r="E302" s="4">
        <v>151.08179023380001</v>
      </c>
    </row>
    <row r="303" spans="1:5" x14ac:dyDescent="0.2">
      <c r="A303" s="12">
        <v>5</v>
      </c>
      <c r="B303" s="4">
        <v>2500</v>
      </c>
      <c r="C303" s="4">
        <v>1.0471975511965983</v>
      </c>
      <c r="D303" s="4">
        <v>-23.863870496899999</v>
      </c>
      <c r="E303" s="4">
        <v>162.56348125650001</v>
      </c>
    </row>
    <row r="304" spans="1:5" x14ac:dyDescent="0.2">
      <c r="A304" s="12">
        <v>5</v>
      </c>
      <c r="B304" s="4">
        <v>2500.0000000000277</v>
      </c>
      <c r="C304" s="4">
        <v>1.3089969389957512</v>
      </c>
      <c r="D304" s="4">
        <v>-36.719466329100001</v>
      </c>
      <c r="E304" s="4">
        <v>157.2818228996</v>
      </c>
    </row>
    <row r="305" spans="1:5" x14ac:dyDescent="0.2">
      <c r="A305" s="12">
        <v>5</v>
      </c>
      <c r="B305" s="4">
        <v>2500</v>
      </c>
      <c r="C305" s="4">
        <v>1.5707963267948966</v>
      </c>
      <c r="D305" s="4">
        <v>-54.374197413499999</v>
      </c>
      <c r="E305" s="4">
        <v>164.58534817649999</v>
      </c>
    </row>
    <row r="306" spans="1:5" x14ac:dyDescent="0.2">
      <c r="A306" s="12">
        <v>5</v>
      </c>
      <c r="B306" s="4">
        <v>2500.0000000000277</v>
      </c>
      <c r="C306" s="4">
        <v>1.8325957145940419</v>
      </c>
      <c r="D306" s="4">
        <v>-68.906773165900006</v>
      </c>
      <c r="E306" s="4">
        <v>131.61414479070001</v>
      </c>
    </row>
    <row r="307" spans="1:5" x14ac:dyDescent="0.2">
      <c r="A307" s="12">
        <v>5</v>
      </c>
      <c r="B307" s="4">
        <v>2500</v>
      </c>
      <c r="C307" s="4">
        <v>2.0943951023931948</v>
      </c>
      <c r="D307" s="4">
        <v>-52.012140055099998</v>
      </c>
      <c r="E307" s="4">
        <v>117.967602278</v>
      </c>
    </row>
    <row r="308" spans="1:5" x14ac:dyDescent="0.2">
      <c r="A308" s="12">
        <v>5</v>
      </c>
      <c r="B308" s="4">
        <v>2500.0000000000441</v>
      </c>
      <c r="C308" s="4">
        <v>2.3561944901923448</v>
      </c>
      <c r="D308" s="4">
        <v>-59.460458396200004</v>
      </c>
      <c r="E308" s="4">
        <v>92.314032642499996</v>
      </c>
    </row>
    <row r="309" spans="1:5" x14ac:dyDescent="0.2">
      <c r="A309" s="12">
        <v>5</v>
      </c>
      <c r="B309" s="4">
        <v>2500</v>
      </c>
      <c r="C309" s="4">
        <v>2.6179938779914949</v>
      </c>
      <c r="D309" s="4">
        <v>-33.564032298100003</v>
      </c>
      <c r="E309" s="4">
        <v>62.359540064699999</v>
      </c>
    </row>
    <row r="310" spans="1:5" x14ac:dyDescent="0.2">
      <c r="A310" s="12">
        <v>5</v>
      </c>
      <c r="B310" s="4">
        <v>2500.0000000000277</v>
      </c>
      <c r="C310" s="4">
        <v>2.8797932657906475</v>
      </c>
      <c r="D310" s="4">
        <v>-28.717175101999999</v>
      </c>
      <c r="E310" s="4">
        <v>19.150165796100001</v>
      </c>
    </row>
    <row r="311" spans="1:5" x14ac:dyDescent="0.2">
      <c r="A311" s="12">
        <v>5</v>
      </c>
      <c r="B311" s="4">
        <v>2500</v>
      </c>
      <c r="C311" s="4">
        <v>3.1415926535897931</v>
      </c>
      <c r="D311" s="4">
        <v>-19.561382449300002</v>
      </c>
      <c r="E311" s="4">
        <v>-27.305792072700001</v>
      </c>
    </row>
    <row r="312" spans="1:5" x14ac:dyDescent="0.2">
      <c r="A312" s="12">
        <v>5</v>
      </c>
      <c r="B312" s="4">
        <v>2500.0000000000277</v>
      </c>
      <c r="C312" s="4">
        <v>3.4033920413889387</v>
      </c>
      <c r="D312" s="4">
        <v>-2.1715728753999999</v>
      </c>
      <c r="E312" s="4">
        <v>-85.914661846399994</v>
      </c>
    </row>
    <row r="313" spans="1:5" x14ac:dyDescent="0.2">
      <c r="A313" s="12">
        <v>5</v>
      </c>
      <c r="B313" s="4">
        <v>2500</v>
      </c>
      <c r="C313" s="4">
        <v>3.6651914291880914</v>
      </c>
      <c r="D313" s="4">
        <v>13.777883496999999</v>
      </c>
      <c r="E313" s="4">
        <v>-110.5125707573</v>
      </c>
    </row>
    <row r="314" spans="1:5" x14ac:dyDescent="0.2">
      <c r="A314" s="12">
        <v>5</v>
      </c>
      <c r="B314" s="4">
        <v>2500.0000000000441</v>
      </c>
      <c r="C314" s="4">
        <v>3.9269908169872414</v>
      </c>
      <c r="D314" s="4">
        <v>8.6743302481000004</v>
      </c>
      <c r="E314" s="4">
        <v>-152.08449942300001</v>
      </c>
    </row>
    <row r="315" spans="1:5" x14ac:dyDescent="0.2">
      <c r="A315" s="12">
        <v>5</v>
      </c>
      <c r="B315" s="4">
        <v>2500</v>
      </c>
      <c r="C315" s="4">
        <v>4.1887902047863914</v>
      </c>
      <c r="D315" s="4">
        <v>4.7954575145999998</v>
      </c>
      <c r="E315" s="4">
        <v>-149.6248933697</v>
      </c>
    </row>
    <row r="316" spans="1:5" x14ac:dyDescent="0.2">
      <c r="A316" s="12">
        <v>5</v>
      </c>
      <c r="B316" s="4">
        <v>2500.0000000000277</v>
      </c>
      <c r="C316" s="4">
        <v>4.4505895925855441</v>
      </c>
      <c r="D316" s="4">
        <v>-5.4024117919999997</v>
      </c>
      <c r="E316" s="4">
        <v>-145.76080247519999</v>
      </c>
    </row>
    <row r="317" spans="1:5" x14ac:dyDescent="0.2">
      <c r="A317" s="12">
        <v>5</v>
      </c>
      <c r="B317" s="4">
        <v>2500</v>
      </c>
      <c r="C317" s="4">
        <v>4.7123889803846897</v>
      </c>
      <c r="D317" s="4">
        <v>-7.9721734346000002</v>
      </c>
      <c r="E317" s="4">
        <v>-128.98614165320001</v>
      </c>
    </row>
    <row r="318" spans="1:5" x14ac:dyDescent="0.2">
      <c r="A318" s="12">
        <v>5</v>
      </c>
      <c r="B318" s="4">
        <v>2500.0000000000277</v>
      </c>
      <c r="C318" s="4">
        <v>4.9741883681838353</v>
      </c>
      <c r="D318" s="4">
        <v>-9.0494457520000005</v>
      </c>
      <c r="E318" s="4">
        <v>-118.03293670559999</v>
      </c>
    </row>
    <row r="319" spans="1:5" x14ac:dyDescent="0.2">
      <c r="A319" s="12">
        <v>5</v>
      </c>
      <c r="B319" s="4">
        <v>2500</v>
      </c>
      <c r="C319" s="4">
        <v>5.2359877559829879</v>
      </c>
      <c r="D319" s="4">
        <v>-23.3709082958</v>
      </c>
      <c r="E319" s="4">
        <v>-111.6436502315</v>
      </c>
    </row>
    <row r="320" spans="1:5" x14ac:dyDescent="0.2">
      <c r="A320" s="12">
        <v>5</v>
      </c>
      <c r="B320" s="4">
        <v>2500.0000000000441</v>
      </c>
      <c r="C320" s="4">
        <v>5.497787143782138</v>
      </c>
      <c r="D320" s="4">
        <v>-17.197794289099999</v>
      </c>
      <c r="E320" s="4">
        <v>-78.622933169299998</v>
      </c>
    </row>
    <row r="321" spans="1:5" x14ac:dyDescent="0.2">
      <c r="A321" s="12">
        <v>5</v>
      </c>
      <c r="B321" s="4">
        <v>2500</v>
      </c>
      <c r="C321" s="4">
        <v>5.759586531581288</v>
      </c>
      <c r="D321" s="4">
        <v>-21.9257883726</v>
      </c>
      <c r="E321" s="4">
        <v>-54.161794252900002</v>
      </c>
    </row>
    <row r="322" spans="1:5" x14ac:dyDescent="0.2">
      <c r="A322" s="12">
        <v>5</v>
      </c>
      <c r="B322" s="4">
        <v>2500.0000000000277</v>
      </c>
      <c r="C322" s="4">
        <v>6.0213859193804407</v>
      </c>
      <c r="D322" s="4">
        <v>-33.910747231599998</v>
      </c>
      <c r="E322" s="4">
        <v>-18.749152049100001</v>
      </c>
    </row>
    <row r="323" spans="1:5" x14ac:dyDescent="0.2">
      <c r="A323" s="15">
        <v>6</v>
      </c>
      <c r="B323" s="7">
        <v>833.33333333329995</v>
      </c>
      <c r="C323" s="7">
        <v>0</v>
      </c>
      <c r="D323" s="7">
        <v>17.2206279872</v>
      </c>
      <c r="E323" s="7">
        <v>56.023765519400001</v>
      </c>
    </row>
    <row r="324" spans="1:5" x14ac:dyDescent="0.2">
      <c r="A324" s="15">
        <v>6</v>
      </c>
      <c r="B324" s="7">
        <v>833.33333333334792</v>
      </c>
      <c r="C324" s="7">
        <v>0.78539816339744839</v>
      </c>
      <c r="D324" s="7">
        <v>15.5464065621</v>
      </c>
      <c r="E324" s="7">
        <v>82.481257309599997</v>
      </c>
    </row>
    <row r="325" spans="1:5" x14ac:dyDescent="0.2">
      <c r="A325" s="15">
        <v>6</v>
      </c>
      <c r="B325" s="7">
        <v>833.33333333329995</v>
      </c>
      <c r="C325" s="7">
        <v>1.5707963267948966</v>
      </c>
      <c r="D325" s="7">
        <v>-24.646839184400001</v>
      </c>
      <c r="E325" s="7">
        <v>99.229418711899996</v>
      </c>
    </row>
    <row r="326" spans="1:5" x14ac:dyDescent="0.2">
      <c r="A326" s="15">
        <v>6</v>
      </c>
      <c r="B326" s="7">
        <v>833.33333333334792</v>
      </c>
      <c r="C326" s="7">
        <v>2.3561944901923448</v>
      </c>
      <c r="D326" s="7">
        <v>54.5162310057</v>
      </c>
      <c r="E326" s="7">
        <v>24.229334569500001</v>
      </c>
    </row>
    <row r="327" spans="1:5" x14ac:dyDescent="0.2">
      <c r="A327" s="15">
        <v>6</v>
      </c>
      <c r="B327" s="7">
        <v>833.33333333329995</v>
      </c>
      <c r="C327" s="7">
        <v>3.1415926535897931</v>
      </c>
      <c r="D327" s="7">
        <v>-17.409277597999999</v>
      </c>
      <c r="E327" s="7">
        <v>49.939526356599998</v>
      </c>
    </row>
    <row r="328" spans="1:5" x14ac:dyDescent="0.2">
      <c r="A328" s="15">
        <v>6</v>
      </c>
      <c r="B328" s="7">
        <v>833.33333333334792</v>
      </c>
      <c r="C328" s="7">
        <v>3.9269908169872414</v>
      </c>
      <c r="D328" s="7">
        <v>1.099689184</v>
      </c>
      <c r="E328" s="7">
        <v>15.059376798700001</v>
      </c>
    </row>
    <row r="329" spans="1:5" x14ac:dyDescent="0.2">
      <c r="A329" s="15">
        <v>6</v>
      </c>
      <c r="B329" s="7">
        <v>833.33333333329995</v>
      </c>
      <c r="C329" s="7">
        <v>4.7123889803846897</v>
      </c>
      <c r="D329" s="7">
        <v>24.807625916799999</v>
      </c>
      <c r="E329" s="7">
        <v>10.989985774899999</v>
      </c>
    </row>
    <row r="330" spans="1:5" x14ac:dyDescent="0.2">
      <c r="A330" s="15">
        <v>6</v>
      </c>
      <c r="B330" s="7">
        <v>833.33333333334792</v>
      </c>
      <c r="C330" s="7">
        <v>5.497787143782138</v>
      </c>
      <c r="D330" s="7">
        <v>48.594025990299997</v>
      </c>
      <c r="E330" s="7">
        <v>20.894954978800001</v>
      </c>
    </row>
    <row r="331" spans="1:5" x14ac:dyDescent="0.2">
      <c r="A331" s="15">
        <v>6</v>
      </c>
      <c r="B331" s="7">
        <v>1388.8888888889001</v>
      </c>
      <c r="C331" s="7">
        <v>0</v>
      </c>
      <c r="D331" s="7">
        <v>56.481497584499998</v>
      </c>
      <c r="E331" s="7">
        <v>58.885146911900001</v>
      </c>
    </row>
    <row r="332" spans="1:5" x14ac:dyDescent="0.2">
      <c r="A332" s="15">
        <v>6</v>
      </c>
      <c r="B332" s="7">
        <v>1388.8888888889305</v>
      </c>
      <c r="C332" s="7">
        <v>0.48332194670611478</v>
      </c>
      <c r="D332" s="7">
        <v>69.975927564000003</v>
      </c>
      <c r="E332" s="7">
        <v>118.0163491867</v>
      </c>
    </row>
    <row r="333" spans="1:5" x14ac:dyDescent="0.2">
      <c r="A333" s="15">
        <v>6</v>
      </c>
      <c r="B333" s="7">
        <v>1388.8888888888798</v>
      </c>
      <c r="C333" s="7">
        <v>0.96664389341222468</v>
      </c>
      <c r="D333" s="7">
        <v>42.842325428099997</v>
      </c>
      <c r="E333" s="7">
        <v>161.45562636779999</v>
      </c>
    </row>
    <row r="334" spans="1:5" x14ac:dyDescent="0.2">
      <c r="A334" s="15">
        <v>6</v>
      </c>
      <c r="B334" s="7">
        <v>1388.8888888889062</v>
      </c>
      <c r="C334" s="7">
        <v>1.4499658401183457</v>
      </c>
      <c r="D334" s="7">
        <v>5.1067360481000001</v>
      </c>
      <c r="E334" s="7">
        <v>162.97015075990001</v>
      </c>
    </row>
    <row r="335" spans="1:5" x14ac:dyDescent="0.2">
      <c r="A335" s="15">
        <v>6</v>
      </c>
      <c r="B335" s="7">
        <v>1388.8888888888882</v>
      </c>
      <c r="C335" s="7">
        <v>1.9332877868245057</v>
      </c>
      <c r="D335" s="7">
        <v>-25.996062757499999</v>
      </c>
      <c r="E335" s="7">
        <v>138.1837018503</v>
      </c>
    </row>
    <row r="336" spans="1:5" x14ac:dyDescent="0.2">
      <c r="A336" s="15">
        <v>6</v>
      </c>
      <c r="B336" s="7">
        <v>1388.8888888889221</v>
      </c>
      <c r="C336" s="7">
        <v>2.4166097335306356</v>
      </c>
      <c r="D336" s="7">
        <v>-43.388095448000001</v>
      </c>
      <c r="E336" s="7">
        <v>94.931186499299997</v>
      </c>
    </row>
    <row r="337" spans="1:5" x14ac:dyDescent="0.2">
      <c r="A337" s="15">
        <v>6</v>
      </c>
      <c r="B337" s="7">
        <v>1388.8888888888732</v>
      </c>
      <c r="C337" s="7">
        <v>2.8999316802366941</v>
      </c>
      <c r="D337" s="7">
        <v>-39.519460344999999</v>
      </c>
      <c r="E337" s="7">
        <v>31.5784286212</v>
      </c>
    </row>
    <row r="338" spans="1:5" x14ac:dyDescent="0.2">
      <c r="A338" s="15">
        <v>6</v>
      </c>
      <c r="B338" s="7">
        <v>1388.8888888888732</v>
      </c>
      <c r="C338" s="7">
        <v>3.3832536269428921</v>
      </c>
      <c r="D338" s="7">
        <v>-2.1823126996000002</v>
      </c>
      <c r="E338" s="7">
        <v>4.3097501176000002</v>
      </c>
    </row>
    <row r="339" spans="1:5" x14ac:dyDescent="0.2">
      <c r="A339" s="15">
        <v>6</v>
      </c>
      <c r="B339" s="7">
        <v>1388.8888888889221</v>
      </c>
      <c r="C339" s="7">
        <v>3.8665755736489507</v>
      </c>
      <c r="D339" s="7">
        <v>28.8439567669</v>
      </c>
      <c r="E339" s="7">
        <v>-29.859732008600002</v>
      </c>
    </row>
    <row r="340" spans="1:5" x14ac:dyDescent="0.2">
      <c r="A340" s="15">
        <v>6</v>
      </c>
      <c r="B340" s="7">
        <v>1388.8888888888882</v>
      </c>
      <c r="C340" s="7">
        <v>4.3498975203550803</v>
      </c>
      <c r="D340" s="7">
        <v>31.227842566100001</v>
      </c>
      <c r="E340" s="7">
        <v>-11.5101682393</v>
      </c>
    </row>
    <row r="341" spans="1:5" x14ac:dyDescent="0.2">
      <c r="A341" s="15">
        <v>6</v>
      </c>
      <c r="B341" s="7">
        <v>1388.8888888889062</v>
      </c>
      <c r="C341" s="7">
        <v>4.8332194670612409</v>
      </c>
      <c r="D341" s="7">
        <v>49.849686971799997</v>
      </c>
      <c r="E341" s="7">
        <v>-27.381022955999999</v>
      </c>
    </row>
    <row r="342" spans="1:5" x14ac:dyDescent="0.2">
      <c r="A342" s="15">
        <v>6</v>
      </c>
      <c r="B342" s="7">
        <v>1388.8888888888798</v>
      </c>
      <c r="C342" s="7">
        <v>5.3165414137673617</v>
      </c>
      <c r="D342" s="7">
        <v>78.953448895500003</v>
      </c>
      <c r="E342" s="7">
        <v>-9.2417387811000005</v>
      </c>
    </row>
    <row r="343" spans="1:5" x14ac:dyDescent="0.2">
      <c r="A343" s="15">
        <v>6</v>
      </c>
      <c r="B343" s="7">
        <v>1388.8888888889305</v>
      </c>
      <c r="C343" s="7">
        <v>5.7998633604734717</v>
      </c>
      <c r="D343" s="7">
        <v>76.508745821199994</v>
      </c>
      <c r="E343" s="7">
        <v>43.3782552849</v>
      </c>
    </row>
    <row r="344" spans="1:5" x14ac:dyDescent="0.2">
      <c r="A344" s="15">
        <v>6</v>
      </c>
      <c r="B344" s="7">
        <v>1944.4444444444</v>
      </c>
      <c r="C344" s="7">
        <v>0</v>
      </c>
      <c r="D344" s="7">
        <v>82.846649398400004</v>
      </c>
      <c r="E344" s="7">
        <v>45.197774046500001</v>
      </c>
    </row>
    <row r="345" spans="1:5" x14ac:dyDescent="0.2">
      <c r="A345" s="15">
        <v>6</v>
      </c>
      <c r="B345" s="7">
        <v>1944.444444444473</v>
      </c>
      <c r="C345" s="7">
        <v>0.33069396353575897</v>
      </c>
      <c r="D345" s="7">
        <v>95.125894958000003</v>
      </c>
      <c r="E345" s="7">
        <v>125.3523474842</v>
      </c>
    </row>
    <row r="346" spans="1:5" x14ac:dyDescent="0.2">
      <c r="A346" s="15">
        <v>6</v>
      </c>
      <c r="B346" s="7">
        <v>1944.4444444444775</v>
      </c>
      <c r="C346" s="7">
        <v>0.6613879270715376</v>
      </c>
      <c r="D346" s="7">
        <v>53.6234439714</v>
      </c>
      <c r="E346" s="7">
        <v>141.2262513828</v>
      </c>
    </row>
    <row r="347" spans="1:5" x14ac:dyDescent="0.2">
      <c r="A347" s="15">
        <v>6</v>
      </c>
      <c r="B347" s="7">
        <v>1944.4444444444632</v>
      </c>
      <c r="C347" s="7">
        <v>0.99208189060729379</v>
      </c>
      <c r="D347" s="7">
        <v>42.051811201200003</v>
      </c>
      <c r="E347" s="7">
        <v>205.31733636249999</v>
      </c>
    </row>
    <row r="348" spans="1:5" x14ac:dyDescent="0.2">
      <c r="A348" s="15">
        <v>6</v>
      </c>
      <c r="B348" s="7">
        <v>1944.4444444444548</v>
      </c>
      <c r="C348" s="7">
        <v>1.3227758541430534</v>
      </c>
      <c r="D348" s="7">
        <v>11.9883636712</v>
      </c>
      <c r="E348" s="7">
        <v>215.0580498468</v>
      </c>
    </row>
    <row r="349" spans="1:5" x14ac:dyDescent="0.2">
      <c r="A349" s="15">
        <v>6</v>
      </c>
      <c r="B349" s="7">
        <v>1944.4444444444389</v>
      </c>
      <c r="C349" s="7">
        <v>1.6534698176788196</v>
      </c>
      <c r="D349" s="7">
        <v>-20.355322407599999</v>
      </c>
      <c r="E349" s="7">
        <v>191.92151752679999</v>
      </c>
    </row>
    <row r="350" spans="1:5" x14ac:dyDescent="0.2">
      <c r="A350" s="15">
        <v>6</v>
      </c>
      <c r="B350" s="7">
        <v>1944.4444444444059</v>
      </c>
      <c r="C350" s="7">
        <v>1.9841637812146047</v>
      </c>
      <c r="D350" s="7">
        <v>-25.7625049474</v>
      </c>
      <c r="E350" s="7">
        <v>192.1455603613</v>
      </c>
    </row>
    <row r="351" spans="1:5" x14ac:dyDescent="0.2">
      <c r="A351" s="15">
        <v>6</v>
      </c>
      <c r="B351" s="7">
        <v>1944.4444444444532</v>
      </c>
      <c r="C351" s="7">
        <v>2.3148577447503875</v>
      </c>
      <c r="D351" s="7">
        <v>-39.322462033400001</v>
      </c>
      <c r="E351" s="7">
        <v>127.826858898</v>
      </c>
    </row>
    <row r="352" spans="1:5" x14ac:dyDescent="0.2">
      <c r="A352" s="15">
        <v>6</v>
      </c>
      <c r="B352" s="7">
        <v>1944.4444444444898</v>
      </c>
      <c r="C352" s="7">
        <v>2.6455517082861273</v>
      </c>
      <c r="D352" s="7">
        <v>-31.3662309881</v>
      </c>
      <c r="E352" s="7">
        <v>81.027101547399994</v>
      </c>
    </row>
    <row r="353" spans="1:5" x14ac:dyDescent="0.2">
      <c r="A353" s="15">
        <v>6</v>
      </c>
      <c r="B353" s="7">
        <v>1944.4444444444428</v>
      </c>
      <c r="C353" s="7">
        <v>2.9762456718218999</v>
      </c>
      <c r="D353" s="7">
        <v>-15.1076618965</v>
      </c>
      <c r="E353" s="7">
        <v>46.515986665</v>
      </c>
    </row>
    <row r="354" spans="1:5" x14ac:dyDescent="0.2">
      <c r="A354" s="15">
        <v>6</v>
      </c>
      <c r="B354" s="7">
        <v>1944.4444444444428</v>
      </c>
      <c r="C354" s="7">
        <v>3.3069396353576863</v>
      </c>
      <c r="D354" s="7">
        <v>-2.3039440459999998</v>
      </c>
      <c r="E354" s="7">
        <v>6.7262198940999998</v>
      </c>
    </row>
    <row r="355" spans="1:5" x14ac:dyDescent="0.2">
      <c r="A355" s="15">
        <v>6</v>
      </c>
      <c r="B355" s="7">
        <v>1944.4444444444898</v>
      </c>
      <c r="C355" s="7">
        <v>3.6376335988934589</v>
      </c>
      <c r="D355" s="7">
        <v>7.8049992200000001E-2</v>
      </c>
      <c r="E355" s="7">
        <v>-37.5895724055</v>
      </c>
    </row>
    <row r="356" spans="1:5" x14ac:dyDescent="0.2">
      <c r="A356" s="15">
        <v>6</v>
      </c>
      <c r="B356" s="7">
        <v>1944.4444444444532</v>
      </c>
      <c r="C356" s="7">
        <v>3.9683275624291987</v>
      </c>
      <c r="D356" s="7">
        <v>21.180353260899999</v>
      </c>
      <c r="E356" s="7">
        <v>-48.305159040699998</v>
      </c>
    </row>
    <row r="357" spans="1:5" x14ac:dyDescent="0.2">
      <c r="A357" s="15">
        <v>6</v>
      </c>
      <c r="B357" s="7">
        <v>1944.4444444444059</v>
      </c>
      <c r="C357" s="7">
        <v>4.2990215259649815</v>
      </c>
      <c r="D357" s="7">
        <v>33.912826664800001</v>
      </c>
      <c r="E357" s="7">
        <v>-62.949465162400003</v>
      </c>
    </row>
    <row r="358" spans="1:5" x14ac:dyDescent="0.2">
      <c r="A358" s="15">
        <v>6</v>
      </c>
      <c r="B358" s="7">
        <v>1944.4444444444389</v>
      </c>
      <c r="C358" s="7">
        <v>4.6297154895007662</v>
      </c>
      <c r="D358" s="7">
        <v>23.523153709799999</v>
      </c>
      <c r="E358" s="7">
        <v>-54.221864122100001</v>
      </c>
    </row>
    <row r="359" spans="1:5" x14ac:dyDescent="0.2">
      <c r="A359" s="15">
        <v>6</v>
      </c>
      <c r="B359" s="7">
        <v>1944.4444444444548</v>
      </c>
      <c r="C359" s="7">
        <v>4.960409453036533</v>
      </c>
      <c r="D359" s="7">
        <v>62.289888704900001</v>
      </c>
      <c r="E359" s="7">
        <v>-28.436947112599999</v>
      </c>
    </row>
    <row r="360" spans="1:5" x14ac:dyDescent="0.2">
      <c r="A360" s="15">
        <v>6</v>
      </c>
      <c r="B360" s="7">
        <v>1944.4444444444632</v>
      </c>
      <c r="C360" s="7">
        <v>5.2911034165722928</v>
      </c>
      <c r="D360" s="7">
        <v>76.079823921100001</v>
      </c>
      <c r="E360" s="7">
        <v>-40.694925240099998</v>
      </c>
    </row>
    <row r="361" spans="1:5" x14ac:dyDescent="0.2">
      <c r="A361" s="15">
        <v>6</v>
      </c>
      <c r="B361" s="7">
        <v>1944.4444444444775</v>
      </c>
      <c r="C361" s="7">
        <v>5.621797380108049</v>
      </c>
      <c r="D361" s="7">
        <v>73.1877200542</v>
      </c>
      <c r="E361" s="7">
        <v>2.2010499457999999</v>
      </c>
    </row>
    <row r="362" spans="1:5" x14ac:dyDescent="0.2">
      <c r="A362" s="15">
        <v>6</v>
      </c>
      <c r="B362" s="7">
        <v>1944.444444444473</v>
      </c>
      <c r="C362" s="7">
        <v>5.9524913436438274</v>
      </c>
      <c r="D362" s="7">
        <v>85.867032101199996</v>
      </c>
      <c r="E362" s="7">
        <v>23.5876260446</v>
      </c>
    </row>
    <row r="363" spans="1:5" x14ac:dyDescent="0.2">
      <c r="A363" s="15">
        <v>6</v>
      </c>
      <c r="B363" s="7">
        <v>2500</v>
      </c>
      <c r="C363" s="7">
        <v>0</v>
      </c>
      <c r="D363" s="7">
        <v>112.4932397939</v>
      </c>
      <c r="E363" s="7">
        <v>82.076856141899995</v>
      </c>
    </row>
    <row r="364" spans="1:5" x14ac:dyDescent="0.2">
      <c r="A364" s="15">
        <v>6</v>
      </c>
      <c r="B364" s="7">
        <v>2500.0000000000277</v>
      </c>
      <c r="C364" s="7">
        <v>0.26179938779914569</v>
      </c>
      <c r="D364" s="7">
        <v>122.1982884991</v>
      </c>
      <c r="E364" s="7">
        <v>153.45199591880001</v>
      </c>
    </row>
    <row r="365" spans="1:5" x14ac:dyDescent="0.2">
      <c r="A365" s="15">
        <v>6</v>
      </c>
      <c r="B365" s="7">
        <v>2500</v>
      </c>
      <c r="C365" s="7">
        <v>0.52359877559829826</v>
      </c>
      <c r="D365" s="7">
        <v>129.1692358009</v>
      </c>
      <c r="E365" s="7">
        <v>197.9468242561</v>
      </c>
    </row>
    <row r="366" spans="1:5" x14ac:dyDescent="0.2">
      <c r="A366" s="15">
        <v>6</v>
      </c>
      <c r="B366" s="7">
        <v>2500.0000000000441</v>
      </c>
      <c r="C366" s="7">
        <v>0.78539816339744828</v>
      </c>
      <c r="D366" s="7">
        <v>76.436993188599999</v>
      </c>
      <c r="E366" s="7">
        <v>246.07430022669999</v>
      </c>
    </row>
    <row r="367" spans="1:5" x14ac:dyDescent="0.2">
      <c r="A367" s="15">
        <v>6</v>
      </c>
      <c r="B367" s="7">
        <v>2500</v>
      </c>
      <c r="C367" s="7">
        <v>1.0471975511965983</v>
      </c>
      <c r="D367" s="7">
        <v>59.103823094299997</v>
      </c>
      <c r="E367" s="7">
        <v>264.82220605930002</v>
      </c>
    </row>
    <row r="368" spans="1:5" x14ac:dyDescent="0.2">
      <c r="A368" s="15">
        <v>6</v>
      </c>
      <c r="B368" s="7">
        <v>2500.0000000000277</v>
      </c>
      <c r="C368" s="7">
        <v>1.3089969389957512</v>
      </c>
      <c r="D368" s="7">
        <v>10.6271284802</v>
      </c>
      <c r="E368" s="7">
        <v>257.62808224629998</v>
      </c>
    </row>
    <row r="369" spans="1:5" x14ac:dyDescent="0.2">
      <c r="A369" s="15">
        <v>6</v>
      </c>
      <c r="B369" s="7">
        <v>2500</v>
      </c>
      <c r="C369" s="7">
        <v>1.5707963267948966</v>
      </c>
      <c r="D369" s="7">
        <v>-5.2532753133999996</v>
      </c>
      <c r="E369" s="7">
        <v>256.14664624800002</v>
      </c>
    </row>
    <row r="370" spans="1:5" x14ac:dyDescent="0.2">
      <c r="A370" s="15">
        <v>6</v>
      </c>
      <c r="B370" s="7">
        <v>2500.0000000000277</v>
      </c>
      <c r="C370" s="7">
        <v>1.8325957145940419</v>
      </c>
      <c r="D370" s="7">
        <v>-31.198496054300001</v>
      </c>
      <c r="E370" s="7">
        <v>217.08303779190001</v>
      </c>
    </row>
    <row r="371" spans="1:5" x14ac:dyDescent="0.2">
      <c r="A371" s="15">
        <v>6</v>
      </c>
      <c r="B371" s="7">
        <v>2500</v>
      </c>
      <c r="C371" s="7">
        <v>2.0943951023931948</v>
      </c>
      <c r="D371" s="7">
        <v>-60.815023542500001</v>
      </c>
      <c r="E371" s="7">
        <v>192.96393322739999</v>
      </c>
    </row>
    <row r="372" spans="1:5" x14ac:dyDescent="0.2">
      <c r="A372" s="15">
        <v>6</v>
      </c>
      <c r="B372" s="7">
        <v>2500.0000000000441</v>
      </c>
      <c r="C372" s="7">
        <v>2.3561944901923448</v>
      </c>
      <c r="D372" s="7">
        <v>-63.219221430600001</v>
      </c>
      <c r="E372" s="7">
        <v>151.81019672139999</v>
      </c>
    </row>
    <row r="373" spans="1:5" x14ac:dyDescent="0.2">
      <c r="A373" s="15">
        <v>6</v>
      </c>
      <c r="B373" s="7">
        <v>2500</v>
      </c>
      <c r="C373" s="7">
        <v>2.6179938779914949</v>
      </c>
      <c r="D373" s="7">
        <v>-73.116612520399997</v>
      </c>
      <c r="E373" s="7">
        <v>95.345638346699999</v>
      </c>
    </row>
    <row r="374" spans="1:5" x14ac:dyDescent="0.2">
      <c r="A374" s="15">
        <v>6</v>
      </c>
      <c r="B374" s="7">
        <v>2500.0000000000277</v>
      </c>
      <c r="C374" s="7">
        <v>2.8797932657906475</v>
      </c>
      <c r="D374" s="7">
        <v>-58.418457445400001</v>
      </c>
      <c r="E374" s="7">
        <v>55.871836617900001</v>
      </c>
    </row>
    <row r="375" spans="1:5" x14ac:dyDescent="0.2">
      <c r="A375" s="15">
        <v>6</v>
      </c>
      <c r="B375" s="7">
        <v>2500</v>
      </c>
      <c r="C375" s="7">
        <v>3.1415926535897931</v>
      </c>
      <c r="D375" s="7">
        <v>-75.758882938200003</v>
      </c>
      <c r="E375" s="7">
        <v>13.5383610577</v>
      </c>
    </row>
    <row r="376" spans="1:5" x14ac:dyDescent="0.2">
      <c r="A376" s="15">
        <v>6</v>
      </c>
      <c r="B376" s="7">
        <v>2500.0000000000277</v>
      </c>
      <c r="C376" s="7">
        <v>3.4033920413889387</v>
      </c>
      <c r="D376" s="7">
        <v>-35.667002691900002</v>
      </c>
      <c r="E376" s="7">
        <v>-28.049834508899998</v>
      </c>
    </row>
    <row r="377" spans="1:5" x14ac:dyDescent="0.2">
      <c r="A377" s="15">
        <v>6</v>
      </c>
      <c r="B377" s="7">
        <v>2500</v>
      </c>
      <c r="C377" s="7">
        <v>3.6651914291880914</v>
      </c>
      <c r="D377" s="7">
        <v>-5.8311906651000003</v>
      </c>
      <c r="E377" s="7">
        <v>-56.569615038000002</v>
      </c>
    </row>
    <row r="378" spans="1:5" x14ac:dyDescent="0.2">
      <c r="A378" s="15">
        <v>6</v>
      </c>
      <c r="B378" s="7">
        <v>2500.0000000000441</v>
      </c>
      <c r="C378" s="7">
        <v>3.9269908169872414</v>
      </c>
      <c r="D378" s="7">
        <v>-19.636965995200001</v>
      </c>
      <c r="E378" s="7">
        <v>-73.035107443000001</v>
      </c>
    </row>
    <row r="379" spans="1:5" x14ac:dyDescent="0.2">
      <c r="A379" s="15">
        <v>6</v>
      </c>
      <c r="B379" s="7">
        <v>2500</v>
      </c>
      <c r="C379" s="7">
        <v>4.1887902047863914</v>
      </c>
      <c r="D379" s="7">
        <v>-1.1444159870999999</v>
      </c>
      <c r="E379" s="7">
        <v>-88.777393599899995</v>
      </c>
    </row>
    <row r="380" spans="1:5" x14ac:dyDescent="0.2">
      <c r="A380" s="15">
        <v>6</v>
      </c>
      <c r="B380" s="7">
        <v>2500.0000000000277</v>
      </c>
      <c r="C380" s="7">
        <v>4.4505895925855441</v>
      </c>
      <c r="D380" s="7">
        <v>11.818693572800001</v>
      </c>
      <c r="E380" s="7">
        <v>-93.207302721199994</v>
      </c>
    </row>
    <row r="381" spans="1:5" x14ac:dyDescent="0.2">
      <c r="A381" s="15">
        <v>6</v>
      </c>
      <c r="B381" s="7">
        <v>2500</v>
      </c>
      <c r="C381" s="7">
        <v>4.7123889803846897</v>
      </c>
      <c r="D381" s="7">
        <v>44.707086812299998</v>
      </c>
      <c r="E381" s="7">
        <v>-67.667568702899999</v>
      </c>
    </row>
    <row r="382" spans="1:5" x14ac:dyDescent="0.2">
      <c r="A382" s="15">
        <v>6</v>
      </c>
      <c r="B382" s="7">
        <v>2500.0000000000277</v>
      </c>
      <c r="C382" s="7">
        <v>4.9741883681838353</v>
      </c>
      <c r="D382" s="7">
        <v>60.170567826300001</v>
      </c>
      <c r="E382" s="7">
        <v>-52.047429181299997</v>
      </c>
    </row>
    <row r="383" spans="1:5" x14ac:dyDescent="0.2">
      <c r="A383" s="15">
        <v>6</v>
      </c>
      <c r="B383" s="7">
        <v>2500</v>
      </c>
      <c r="C383" s="7">
        <v>5.2359877559829879</v>
      </c>
      <c r="D383" s="7">
        <v>111.516830007</v>
      </c>
      <c r="E383" s="7">
        <v>-33.317630235099998</v>
      </c>
    </row>
    <row r="384" spans="1:5" x14ac:dyDescent="0.2">
      <c r="A384" s="15">
        <v>6</v>
      </c>
      <c r="B384" s="7">
        <v>2500.0000000000441</v>
      </c>
      <c r="C384" s="7">
        <v>5.497787143782138</v>
      </c>
      <c r="D384" s="7">
        <v>137.19471980349999</v>
      </c>
      <c r="E384" s="7">
        <v>-25.672674835799999</v>
      </c>
    </row>
    <row r="385" spans="1:5" x14ac:dyDescent="0.2">
      <c r="A385" s="15">
        <v>6</v>
      </c>
      <c r="B385" s="7">
        <v>2500</v>
      </c>
      <c r="C385" s="7">
        <v>5.759586531581288</v>
      </c>
      <c r="D385" s="7">
        <v>142.47295685110001</v>
      </c>
      <c r="E385" s="7">
        <v>-9.9120439775999998</v>
      </c>
    </row>
    <row r="386" spans="1:5" x14ac:dyDescent="0.2">
      <c r="A386" s="15">
        <v>6</v>
      </c>
      <c r="B386" s="7">
        <v>2500.0000000000277</v>
      </c>
      <c r="C386" s="7">
        <v>6.0213859193804407</v>
      </c>
      <c r="D386" s="7">
        <v>128.5686450675</v>
      </c>
      <c r="E386" s="7">
        <v>34.959724216600002</v>
      </c>
    </row>
    <row r="387" spans="1:5" x14ac:dyDescent="0.2">
      <c r="A387" s="11">
        <v>7</v>
      </c>
      <c r="B387" s="2">
        <v>1000</v>
      </c>
      <c r="C387" s="2">
        <v>0</v>
      </c>
      <c r="D387" s="2">
        <v>-154.4038259589</v>
      </c>
      <c r="E387" s="2">
        <v>388.43980661590001</v>
      </c>
    </row>
    <row r="388" spans="1:5" x14ac:dyDescent="0.2">
      <c r="A388" s="11">
        <v>7</v>
      </c>
      <c r="B388" s="2">
        <v>999.99999999993281</v>
      </c>
      <c r="C388" s="2">
        <v>0.78539816339744839</v>
      </c>
      <c r="D388" s="2">
        <v>-101.0055743529</v>
      </c>
      <c r="E388" s="2">
        <v>289.31289267890003</v>
      </c>
    </row>
    <row r="389" spans="1:5" x14ac:dyDescent="0.2">
      <c r="A389" s="11">
        <v>7</v>
      </c>
      <c r="B389" s="2">
        <v>1000</v>
      </c>
      <c r="C389" s="2">
        <v>1.5707963267948966</v>
      </c>
      <c r="D389" s="2">
        <v>-124.9304706484</v>
      </c>
      <c r="E389" s="2">
        <v>302.47931961310002</v>
      </c>
    </row>
    <row r="390" spans="1:5" x14ac:dyDescent="0.2">
      <c r="A390" s="11">
        <v>7</v>
      </c>
      <c r="B390" s="2">
        <v>999.99999999993281</v>
      </c>
      <c r="C390" s="2">
        <v>2.3561944901923448</v>
      </c>
      <c r="D390" s="2">
        <v>-132.50787395410001</v>
      </c>
      <c r="E390" s="2">
        <v>272.6370214909</v>
      </c>
    </row>
    <row r="391" spans="1:5" x14ac:dyDescent="0.2">
      <c r="A391" s="11">
        <v>7</v>
      </c>
      <c r="B391" s="2">
        <v>1000</v>
      </c>
      <c r="C391" s="2">
        <v>3.1415926535897931</v>
      </c>
      <c r="D391" s="2">
        <v>-112.3710258424</v>
      </c>
      <c r="E391" s="2">
        <v>261.20437907510001</v>
      </c>
    </row>
    <row r="392" spans="1:5" x14ac:dyDescent="0.2">
      <c r="A392" s="11">
        <v>7</v>
      </c>
      <c r="B392" s="2">
        <v>999.99999999993281</v>
      </c>
      <c r="C392" s="2">
        <v>3.9269908169872414</v>
      </c>
      <c r="D392" s="2">
        <v>-117.814149278</v>
      </c>
      <c r="E392" s="2">
        <v>251.51496684559999</v>
      </c>
    </row>
    <row r="393" spans="1:5" x14ac:dyDescent="0.2">
      <c r="A393" s="11">
        <v>7</v>
      </c>
      <c r="B393" s="2">
        <v>1000</v>
      </c>
      <c r="C393" s="2">
        <v>4.7123889803846897</v>
      </c>
      <c r="D393" s="2">
        <v>-109.8133294739</v>
      </c>
      <c r="E393" s="2">
        <v>245.16593536990001</v>
      </c>
    </row>
    <row r="394" spans="1:5" x14ac:dyDescent="0.2">
      <c r="A394" s="11">
        <v>7</v>
      </c>
      <c r="B394" s="2">
        <v>999.99999999993281</v>
      </c>
      <c r="C394" s="2">
        <v>5.497787143782138</v>
      </c>
      <c r="D394" s="2">
        <v>-101.3584913789</v>
      </c>
      <c r="E394" s="2">
        <v>258.34642875280002</v>
      </c>
    </row>
    <row r="395" spans="1:5" x14ac:dyDescent="0.2">
      <c r="A395" s="11">
        <v>7</v>
      </c>
      <c r="B395" s="2">
        <v>1666.6666666666999</v>
      </c>
      <c r="C395" s="2">
        <v>0</v>
      </c>
      <c r="D395" s="2">
        <v>-96.107724370200003</v>
      </c>
      <c r="E395" s="2">
        <v>347.88359098450002</v>
      </c>
    </row>
    <row r="396" spans="1:5" x14ac:dyDescent="0.2">
      <c r="A396" s="11">
        <v>7</v>
      </c>
      <c r="B396" s="2">
        <v>1666.666666666689</v>
      </c>
      <c r="C396" s="2">
        <v>0.48332194670608275</v>
      </c>
      <c r="D396" s="2">
        <v>-136.58185747109999</v>
      </c>
      <c r="E396" s="2">
        <v>342.03400731350001</v>
      </c>
    </row>
    <row r="397" spans="1:5" x14ac:dyDescent="0.2">
      <c r="A397" s="11">
        <v>7</v>
      </c>
      <c r="B397" s="2">
        <v>1666.666666666667</v>
      </c>
      <c r="C397" s="2">
        <v>0.96664389341221491</v>
      </c>
      <c r="D397" s="2">
        <v>-110.10185773249999</v>
      </c>
      <c r="E397" s="2">
        <v>383.28625470989999</v>
      </c>
    </row>
    <row r="398" spans="1:5" x14ac:dyDescent="0.2">
      <c r="A398" s="11">
        <v>7</v>
      </c>
      <c r="B398" s="2">
        <v>1666.6666666666429</v>
      </c>
      <c r="C398" s="2">
        <v>1.4499658401183677</v>
      </c>
      <c r="D398" s="2">
        <v>-159.25157894789999</v>
      </c>
      <c r="E398" s="2">
        <v>326.6196484317</v>
      </c>
    </row>
    <row r="399" spans="1:5" x14ac:dyDescent="0.2">
      <c r="A399" s="11">
        <v>7</v>
      </c>
      <c r="B399" s="2">
        <v>1666.6666666666774</v>
      </c>
      <c r="C399" s="2">
        <v>1.9332877868244902</v>
      </c>
      <c r="D399" s="2">
        <v>-123.73796911700001</v>
      </c>
      <c r="E399" s="2">
        <v>264.64307108510002</v>
      </c>
    </row>
    <row r="400" spans="1:5" x14ac:dyDescent="0.2">
      <c r="A400" s="11">
        <v>7</v>
      </c>
      <c r="B400" s="2">
        <v>1666.6666666666483</v>
      </c>
      <c r="C400" s="2">
        <v>2.4166097335306205</v>
      </c>
      <c r="D400" s="2">
        <v>-110.8933194032</v>
      </c>
      <c r="E400" s="2">
        <v>255.03552641030001</v>
      </c>
    </row>
    <row r="401" spans="1:5" x14ac:dyDescent="0.2">
      <c r="A401" s="11">
        <v>7</v>
      </c>
      <c r="B401" s="2">
        <v>1666.6666666667206</v>
      </c>
      <c r="C401" s="2">
        <v>2.8999316802367172</v>
      </c>
      <c r="D401" s="2">
        <v>-81.000314347499994</v>
      </c>
      <c r="E401" s="2">
        <v>249.8506298842</v>
      </c>
    </row>
    <row r="402" spans="1:5" x14ac:dyDescent="0.2">
      <c r="A402" s="11">
        <v>7</v>
      </c>
      <c r="B402" s="2">
        <v>1666.6666666667206</v>
      </c>
      <c r="C402" s="2">
        <v>3.383253626942869</v>
      </c>
      <c r="D402" s="2">
        <v>-80.422997027099996</v>
      </c>
      <c r="E402" s="2">
        <v>245.99206904249999</v>
      </c>
    </row>
    <row r="403" spans="1:5" x14ac:dyDescent="0.2">
      <c r="A403" s="11">
        <v>7</v>
      </c>
      <c r="B403" s="2">
        <v>1666.6666666666483</v>
      </c>
      <c r="C403" s="2">
        <v>3.8665755736489658</v>
      </c>
      <c r="D403" s="2">
        <v>-91.519054681399993</v>
      </c>
      <c r="E403" s="2">
        <v>251.88967111069999</v>
      </c>
    </row>
    <row r="404" spans="1:5" x14ac:dyDescent="0.2">
      <c r="A404" s="11">
        <v>7</v>
      </c>
      <c r="B404" s="2">
        <v>1666.6666666666774</v>
      </c>
      <c r="C404" s="2">
        <v>4.3498975203550962</v>
      </c>
      <c r="D404" s="2">
        <v>-104.548721559</v>
      </c>
      <c r="E404" s="2">
        <v>239.0727087418</v>
      </c>
    </row>
    <row r="405" spans="1:5" x14ac:dyDescent="0.2">
      <c r="A405" s="11">
        <v>7</v>
      </c>
      <c r="B405" s="2">
        <v>1666.6666666666429</v>
      </c>
      <c r="C405" s="2">
        <v>4.8332194670612187</v>
      </c>
      <c r="D405" s="2">
        <v>-78.247110016799994</v>
      </c>
      <c r="E405" s="2">
        <v>257.48054611499998</v>
      </c>
    </row>
    <row r="406" spans="1:5" x14ac:dyDescent="0.2">
      <c r="A406" s="11">
        <v>7</v>
      </c>
      <c r="B406" s="2">
        <v>1666.666666666667</v>
      </c>
      <c r="C406" s="2">
        <v>5.3165414137673714</v>
      </c>
      <c r="D406" s="2">
        <v>-95.725482746899999</v>
      </c>
      <c r="E406" s="2">
        <v>305.79194200479998</v>
      </c>
    </row>
    <row r="407" spans="1:5" x14ac:dyDescent="0.2">
      <c r="A407" s="11">
        <v>7</v>
      </c>
      <c r="B407" s="2">
        <v>1666.666666666689</v>
      </c>
      <c r="C407" s="2">
        <v>5.7998633604735037</v>
      </c>
      <c r="D407" s="2">
        <v>-111.7143569221</v>
      </c>
      <c r="E407" s="2">
        <v>322.63465011250003</v>
      </c>
    </row>
    <row r="408" spans="1:5" x14ac:dyDescent="0.2">
      <c r="A408" s="11">
        <v>7</v>
      </c>
      <c r="B408" s="2">
        <v>2333.3333333332998</v>
      </c>
      <c r="C408" s="2">
        <v>0</v>
      </c>
      <c r="D408" s="2">
        <v>-85.355045033500005</v>
      </c>
      <c r="E408" s="2">
        <v>380.10844940110002</v>
      </c>
    </row>
    <row r="409" spans="1:5" x14ac:dyDescent="0.2">
      <c r="A409" s="11">
        <v>7</v>
      </c>
      <c r="B409" s="2">
        <v>2333.3333333333421</v>
      </c>
      <c r="C409" s="2">
        <v>0.33069396353575364</v>
      </c>
      <c r="D409" s="2">
        <v>-154.89333063769999</v>
      </c>
      <c r="E409" s="2">
        <v>430.11550595699998</v>
      </c>
    </row>
    <row r="410" spans="1:5" x14ac:dyDescent="0.2">
      <c r="A410" s="11">
        <v>7</v>
      </c>
      <c r="B410" s="2">
        <v>2333.3333333333767</v>
      </c>
      <c r="C410" s="2">
        <v>0.66138792707152561</v>
      </c>
      <c r="D410" s="2">
        <v>-158.4982370779</v>
      </c>
      <c r="E410" s="2">
        <v>395.80536205959999</v>
      </c>
    </row>
    <row r="411" spans="1:5" x14ac:dyDescent="0.2">
      <c r="A411" s="11">
        <v>7</v>
      </c>
      <c r="B411" s="2">
        <v>2333.3333333332894</v>
      </c>
      <c r="C411" s="2">
        <v>0.99208189060730567</v>
      </c>
      <c r="D411" s="2">
        <v>-181.88629695899999</v>
      </c>
      <c r="E411" s="2">
        <v>476.96701439340001</v>
      </c>
    </row>
    <row r="412" spans="1:5" x14ac:dyDescent="0.2">
      <c r="A412" s="11">
        <v>7</v>
      </c>
      <c r="B412" s="2">
        <v>2333.3333333332971</v>
      </c>
      <c r="C412" s="2">
        <v>1.3227758541430661</v>
      </c>
      <c r="D412" s="2">
        <v>-200.4332965115</v>
      </c>
      <c r="E412" s="2">
        <v>348.41770447869999</v>
      </c>
    </row>
    <row r="413" spans="1:5" x14ac:dyDescent="0.2">
      <c r="A413" s="11">
        <v>7</v>
      </c>
      <c r="B413" s="2">
        <v>2333.3333333333667</v>
      </c>
      <c r="C413" s="2">
        <v>1.6534698176788183</v>
      </c>
      <c r="D413" s="2">
        <v>-140.4492482899</v>
      </c>
      <c r="E413" s="2">
        <v>273.5813649694</v>
      </c>
    </row>
    <row r="414" spans="1:5" x14ac:dyDescent="0.2">
      <c r="A414" s="11">
        <v>7</v>
      </c>
      <c r="B414" s="2">
        <v>2333.3333333333476</v>
      </c>
      <c r="C414" s="2">
        <v>1.9841637812146209</v>
      </c>
      <c r="D414" s="2">
        <v>-175.9692294802</v>
      </c>
      <c r="E414" s="2">
        <v>211.6028464094</v>
      </c>
    </row>
    <row r="415" spans="1:5" x14ac:dyDescent="0.2">
      <c r="A415" s="11">
        <v>7</v>
      </c>
      <c r="B415" s="2">
        <v>2333.333333333333</v>
      </c>
      <c r="C415" s="2">
        <v>2.3148577447503573</v>
      </c>
      <c r="D415" s="2">
        <v>-217.31597942139999</v>
      </c>
      <c r="E415" s="2">
        <v>176.34908792889999</v>
      </c>
    </row>
    <row r="416" spans="1:5" x14ac:dyDescent="0.2">
      <c r="A416" s="11">
        <v>7</v>
      </c>
      <c r="B416" s="2">
        <v>2333.3333333333239</v>
      </c>
      <c r="C416" s="2">
        <v>2.6455517082861419</v>
      </c>
      <c r="D416" s="2">
        <v>-149.25180517780001</v>
      </c>
      <c r="E416" s="2">
        <v>184.57026320849999</v>
      </c>
    </row>
    <row r="417" spans="1:5" x14ac:dyDescent="0.2">
      <c r="A417" s="11">
        <v>7</v>
      </c>
      <c r="B417" s="2">
        <v>2333.3333333333512</v>
      </c>
      <c r="C417" s="2">
        <v>2.9762456718219017</v>
      </c>
      <c r="D417" s="2">
        <v>-99.808280514499998</v>
      </c>
      <c r="E417" s="2">
        <v>235.88856101569999</v>
      </c>
    </row>
    <row r="418" spans="1:5" x14ac:dyDescent="0.2">
      <c r="A418" s="11">
        <v>7</v>
      </c>
      <c r="B418" s="2">
        <v>2333.3333333333512</v>
      </c>
      <c r="C418" s="2">
        <v>3.3069396353576845</v>
      </c>
      <c r="D418" s="2">
        <v>-101.71250127819999</v>
      </c>
      <c r="E418" s="2">
        <v>251.62914655910001</v>
      </c>
    </row>
    <row r="419" spans="1:5" x14ac:dyDescent="0.2">
      <c r="A419" s="11">
        <v>7</v>
      </c>
      <c r="B419" s="2">
        <v>2333.3333333333239</v>
      </c>
      <c r="C419" s="2">
        <v>3.6376335988934443</v>
      </c>
      <c r="D419" s="2">
        <v>-156.19099233489999</v>
      </c>
      <c r="E419" s="2">
        <v>227.35871651310001</v>
      </c>
    </row>
    <row r="420" spans="1:5" x14ac:dyDescent="0.2">
      <c r="A420" s="11">
        <v>7</v>
      </c>
      <c r="B420" s="2">
        <v>2333.333333333333</v>
      </c>
      <c r="C420" s="2">
        <v>3.9683275624292289</v>
      </c>
      <c r="D420" s="2">
        <v>-115.20340398579999</v>
      </c>
      <c r="E420" s="2">
        <v>255.27320009269999</v>
      </c>
    </row>
    <row r="421" spans="1:5" x14ac:dyDescent="0.2">
      <c r="A421" s="11">
        <v>7</v>
      </c>
      <c r="B421" s="2">
        <v>2333.3333333333476</v>
      </c>
      <c r="C421" s="2">
        <v>4.2990215259649656</v>
      </c>
      <c r="D421" s="2">
        <v>-56.187386039400003</v>
      </c>
      <c r="E421" s="2">
        <v>240.91977278830001</v>
      </c>
    </row>
    <row r="422" spans="1:5" x14ac:dyDescent="0.2">
      <c r="A422" s="11">
        <v>7</v>
      </c>
      <c r="B422" s="2">
        <v>2333.3333333333667</v>
      </c>
      <c r="C422" s="2">
        <v>4.6297154895007679</v>
      </c>
      <c r="D422" s="2">
        <v>-62.818025325199997</v>
      </c>
      <c r="E422" s="2">
        <v>209.3291714218</v>
      </c>
    </row>
    <row r="423" spans="1:5" x14ac:dyDescent="0.2">
      <c r="A423" s="11">
        <v>7</v>
      </c>
      <c r="B423" s="2">
        <v>2333.3333333332971</v>
      </c>
      <c r="C423" s="2">
        <v>4.9604094530365206</v>
      </c>
      <c r="D423" s="2">
        <v>-45.200341732299997</v>
      </c>
      <c r="E423" s="2">
        <v>217.64967622290001</v>
      </c>
    </row>
    <row r="424" spans="1:5" x14ac:dyDescent="0.2">
      <c r="A424" s="11">
        <v>7</v>
      </c>
      <c r="B424" s="2">
        <v>2333.3333333332894</v>
      </c>
      <c r="C424" s="2">
        <v>5.2911034165722803</v>
      </c>
      <c r="D424" s="2">
        <v>-71.254275056099999</v>
      </c>
      <c r="E424" s="2">
        <v>293.73619185960001</v>
      </c>
    </row>
    <row r="425" spans="1:5" x14ac:dyDescent="0.2">
      <c r="A425" s="11">
        <v>7</v>
      </c>
      <c r="B425" s="2">
        <v>2333.3333333333767</v>
      </c>
      <c r="C425" s="2">
        <v>5.6217973801080605</v>
      </c>
      <c r="D425" s="2">
        <v>-82.046335635899993</v>
      </c>
      <c r="E425" s="2">
        <v>299.47234297829999</v>
      </c>
    </row>
    <row r="426" spans="1:5" x14ac:dyDescent="0.2">
      <c r="A426" s="11">
        <v>7</v>
      </c>
      <c r="B426" s="2">
        <v>2333.3333333333421</v>
      </c>
      <c r="C426" s="2">
        <v>5.9524913436438327</v>
      </c>
      <c r="D426" s="2">
        <v>-74.556086852799993</v>
      </c>
      <c r="E426" s="2">
        <v>379.20361854079999</v>
      </c>
    </row>
    <row r="427" spans="1:5" x14ac:dyDescent="0.2">
      <c r="A427" s="11">
        <v>7</v>
      </c>
      <c r="B427" s="2">
        <v>3000</v>
      </c>
      <c r="C427" s="2">
        <v>0</v>
      </c>
      <c r="D427" s="2">
        <v>-128.9058183354</v>
      </c>
      <c r="E427" s="2">
        <v>423.92951360170002</v>
      </c>
    </row>
    <row r="428" spans="1:5" x14ac:dyDescent="0.2">
      <c r="A428" s="11">
        <v>7</v>
      </c>
      <c r="B428" s="2">
        <v>3000.000000000005</v>
      </c>
      <c r="C428" s="2">
        <v>0.26179938779916201</v>
      </c>
      <c r="D428" s="2">
        <v>-97.244755416999993</v>
      </c>
      <c r="E428" s="2">
        <v>467.68409198709998</v>
      </c>
    </row>
    <row r="429" spans="1:5" x14ac:dyDescent="0.2">
      <c r="A429" s="11">
        <v>7</v>
      </c>
      <c r="B429" s="2">
        <v>2999.9999999999864</v>
      </c>
      <c r="C429" s="2">
        <v>0.52359877559830148</v>
      </c>
      <c r="D429" s="2">
        <v>-84.276486444</v>
      </c>
      <c r="E429" s="2">
        <v>498.57858360130001</v>
      </c>
    </row>
    <row r="430" spans="1:5" x14ac:dyDescent="0.2">
      <c r="A430" s="11">
        <v>7</v>
      </c>
      <c r="B430" s="2">
        <v>2999.99999999994</v>
      </c>
      <c r="C430" s="2">
        <v>0.78539816339744839</v>
      </c>
      <c r="D430" s="2">
        <v>-86.350707997100002</v>
      </c>
      <c r="E430" s="2">
        <v>478.24434914199998</v>
      </c>
    </row>
    <row r="431" spans="1:5" x14ac:dyDescent="0.2">
      <c r="A431" s="11">
        <v>7</v>
      </c>
      <c r="B431" s="2">
        <v>2999.9999999999864</v>
      </c>
      <c r="C431" s="2">
        <v>1.047197551196595</v>
      </c>
      <c r="D431" s="2">
        <v>-149.69640778909999</v>
      </c>
      <c r="E431" s="2">
        <v>443.17505900819998</v>
      </c>
    </row>
    <row r="432" spans="1:5" x14ac:dyDescent="0.2">
      <c r="A432" s="11">
        <v>7</v>
      </c>
      <c r="B432" s="2">
        <v>3000.000000000005</v>
      </c>
      <c r="C432" s="2">
        <v>1.3089969389957348</v>
      </c>
      <c r="D432" s="2">
        <v>-241.4835709187</v>
      </c>
      <c r="E432" s="2">
        <v>447.6087396666</v>
      </c>
    </row>
    <row r="433" spans="1:5" x14ac:dyDescent="0.2">
      <c r="A433" s="11">
        <v>7</v>
      </c>
      <c r="B433" s="2">
        <v>3000</v>
      </c>
      <c r="C433" s="2">
        <v>1.5707963267948966</v>
      </c>
      <c r="D433" s="2">
        <v>-170.97314214439999</v>
      </c>
      <c r="E433" s="2">
        <v>415.04283808500003</v>
      </c>
    </row>
    <row r="434" spans="1:5" x14ac:dyDescent="0.2">
      <c r="A434" s="11">
        <v>7</v>
      </c>
      <c r="B434" s="2">
        <v>3000.000000000005</v>
      </c>
      <c r="C434" s="2">
        <v>1.8325957145940583</v>
      </c>
      <c r="D434" s="2">
        <v>-111.2967245982</v>
      </c>
      <c r="E434" s="2">
        <v>351.7426754558</v>
      </c>
    </row>
    <row r="435" spans="1:5" x14ac:dyDescent="0.2">
      <c r="A435" s="11">
        <v>7</v>
      </c>
      <c r="B435" s="2">
        <v>2999.9999999999864</v>
      </c>
      <c r="C435" s="2">
        <v>2.0943951023931984</v>
      </c>
      <c r="D435" s="2">
        <v>-67.542081514700001</v>
      </c>
      <c r="E435" s="2">
        <v>300.67625404979998</v>
      </c>
    </row>
    <row r="436" spans="1:5" x14ac:dyDescent="0.2">
      <c r="A436" s="11">
        <v>7</v>
      </c>
      <c r="B436" s="2">
        <v>2999.99999999994</v>
      </c>
      <c r="C436" s="2">
        <v>2.3561944901923448</v>
      </c>
      <c r="D436" s="2">
        <v>-87.864382207800006</v>
      </c>
      <c r="E436" s="2">
        <v>221.52294903640001</v>
      </c>
    </row>
    <row r="437" spans="1:5" x14ac:dyDescent="0.2">
      <c r="A437" s="11">
        <v>7</v>
      </c>
      <c r="B437" s="2">
        <v>2999.9999999999864</v>
      </c>
      <c r="C437" s="2">
        <v>2.6179938779914917</v>
      </c>
      <c r="D437" s="2">
        <v>-180.43442766000001</v>
      </c>
      <c r="E437" s="2">
        <v>138.16290681410001</v>
      </c>
    </row>
    <row r="438" spans="1:5" x14ac:dyDescent="0.2">
      <c r="A438" s="11">
        <v>7</v>
      </c>
      <c r="B438" s="2">
        <v>3000.000000000005</v>
      </c>
      <c r="C438" s="2">
        <v>2.8797932657906311</v>
      </c>
      <c r="D438" s="2">
        <v>-263.51908144060002</v>
      </c>
      <c r="E438" s="2">
        <v>161.1988449383</v>
      </c>
    </row>
    <row r="439" spans="1:5" x14ac:dyDescent="0.2">
      <c r="A439" s="11">
        <v>7</v>
      </c>
      <c r="B439" s="2">
        <v>3000</v>
      </c>
      <c r="C439" s="2">
        <v>3.1415926535897931</v>
      </c>
      <c r="D439" s="2">
        <v>-345.68753536460002</v>
      </c>
      <c r="E439" s="2">
        <v>274.59202617109997</v>
      </c>
    </row>
    <row r="440" spans="1:5" x14ac:dyDescent="0.2">
      <c r="A440" s="11">
        <v>7</v>
      </c>
      <c r="B440" s="2">
        <v>3000.000000000005</v>
      </c>
      <c r="C440" s="2">
        <v>3.4033920413889551</v>
      </c>
      <c r="D440" s="2">
        <v>-355.76025657529999</v>
      </c>
      <c r="E440" s="2">
        <v>477.3781880153</v>
      </c>
    </row>
    <row r="441" spans="1:5" x14ac:dyDescent="0.2">
      <c r="A441" s="11">
        <v>7</v>
      </c>
      <c r="B441" s="2">
        <v>2999.9999999999864</v>
      </c>
      <c r="C441" s="2">
        <v>3.6651914291880945</v>
      </c>
      <c r="D441" s="2">
        <v>-472.56343014660001</v>
      </c>
      <c r="E441" s="2">
        <v>1020.0190851789</v>
      </c>
    </row>
    <row r="442" spans="1:5" x14ac:dyDescent="0.2">
      <c r="A442" s="11">
        <v>7</v>
      </c>
      <c r="B442" s="2">
        <v>2999.99999999994</v>
      </c>
      <c r="C442" s="2">
        <v>3.9269908169872414</v>
      </c>
      <c r="D442" s="2">
        <v>-363.59836122140001</v>
      </c>
      <c r="E442" s="2">
        <v>784.96580842560002</v>
      </c>
    </row>
    <row r="443" spans="1:5" x14ac:dyDescent="0.2">
      <c r="A443" s="11">
        <v>7</v>
      </c>
      <c r="B443" s="2">
        <v>2999.9999999999864</v>
      </c>
      <c r="C443" s="2">
        <v>4.1887902047863879</v>
      </c>
      <c r="D443" s="2">
        <v>-360.1798700713</v>
      </c>
      <c r="E443" s="2">
        <v>742.22669003869999</v>
      </c>
    </row>
    <row r="444" spans="1:5" x14ac:dyDescent="0.2">
      <c r="A444" s="11">
        <v>7</v>
      </c>
      <c r="B444" s="2">
        <v>3000.000000000005</v>
      </c>
      <c r="C444" s="2">
        <v>4.4505895925855281</v>
      </c>
      <c r="D444" s="2">
        <v>-281.01866009650001</v>
      </c>
      <c r="E444" s="2">
        <v>507.51887273689999</v>
      </c>
    </row>
    <row r="445" spans="1:5" x14ac:dyDescent="0.2">
      <c r="A445" s="11">
        <v>7</v>
      </c>
      <c r="B445" s="2">
        <v>3000</v>
      </c>
      <c r="C445" s="2">
        <v>4.7123889803846897</v>
      </c>
      <c r="D445" s="2">
        <v>-125.0691019042</v>
      </c>
      <c r="E445" s="2">
        <v>212.44829450980001</v>
      </c>
    </row>
    <row r="446" spans="1:5" x14ac:dyDescent="0.2">
      <c r="A446" s="11">
        <v>7</v>
      </c>
      <c r="B446" s="2">
        <v>3000.000000000005</v>
      </c>
      <c r="C446" s="2">
        <v>4.9741883681838512</v>
      </c>
      <c r="D446" s="2">
        <v>-59.127327286899998</v>
      </c>
      <c r="E446" s="2">
        <v>149.41609986879999</v>
      </c>
    </row>
    <row r="447" spans="1:5" x14ac:dyDescent="0.2">
      <c r="A447" s="11">
        <v>7</v>
      </c>
      <c r="B447" s="2">
        <v>2999.9999999999864</v>
      </c>
      <c r="C447" s="2">
        <v>5.2359877559829915</v>
      </c>
      <c r="D447" s="2">
        <v>-58.805652203500003</v>
      </c>
      <c r="E447" s="2">
        <v>191.31384382190001</v>
      </c>
    </row>
    <row r="448" spans="1:5" x14ac:dyDescent="0.2">
      <c r="A448" s="11">
        <v>7</v>
      </c>
      <c r="B448" s="2">
        <v>2999.99999999994</v>
      </c>
      <c r="C448" s="2">
        <v>5.497787143782138</v>
      </c>
      <c r="D448" s="2">
        <v>-38.2337000542</v>
      </c>
      <c r="E448" s="2">
        <v>253.21668597979999</v>
      </c>
    </row>
    <row r="449" spans="1:5" x14ac:dyDescent="0.2">
      <c r="A449" s="11">
        <v>7</v>
      </c>
      <c r="B449" s="2">
        <v>2999.9999999999864</v>
      </c>
      <c r="C449" s="2">
        <v>5.7595865315812844</v>
      </c>
      <c r="D449" s="2">
        <v>-44.587025972699998</v>
      </c>
      <c r="E449" s="2">
        <v>278.99622895380003</v>
      </c>
    </row>
    <row r="450" spans="1:5" x14ac:dyDescent="0.2">
      <c r="A450" s="11">
        <v>7</v>
      </c>
      <c r="B450" s="2">
        <v>3000.000000000005</v>
      </c>
      <c r="C450" s="2">
        <v>6.0213859193804247</v>
      </c>
      <c r="D450" s="2">
        <v>-83.092942805500002</v>
      </c>
      <c r="E450" s="2">
        <v>333.00938973130002</v>
      </c>
    </row>
    <row r="451" spans="1:5" x14ac:dyDescent="0.2">
      <c r="A451" s="14">
        <v>8</v>
      </c>
      <c r="B451" s="6">
        <v>1000</v>
      </c>
      <c r="C451" s="6">
        <v>0</v>
      </c>
      <c r="D451" s="6">
        <v>-14.8453673722</v>
      </c>
      <c r="E451" s="6">
        <v>118.532059229</v>
      </c>
    </row>
    <row r="452" spans="1:5" x14ac:dyDescent="0.2">
      <c r="A452" s="14">
        <v>8</v>
      </c>
      <c r="B452" s="6">
        <v>999.99999999993281</v>
      </c>
      <c r="C452" s="6">
        <v>0.78539816339744839</v>
      </c>
      <c r="D452" s="6">
        <v>-23.489677846700001</v>
      </c>
      <c r="E452" s="6">
        <v>119.0220281006</v>
      </c>
    </row>
    <row r="453" spans="1:5" x14ac:dyDescent="0.2">
      <c r="A453" s="14">
        <v>8</v>
      </c>
      <c r="B453" s="6">
        <v>1000</v>
      </c>
      <c r="C453" s="6">
        <v>1.5707963267948966</v>
      </c>
      <c r="D453" s="6">
        <v>-33.8917658883</v>
      </c>
      <c r="E453" s="6">
        <v>119.6757652574</v>
      </c>
    </row>
    <row r="454" spans="1:5" x14ac:dyDescent="0.2">
      <c r="A454" s="14">
        <v>8</v>
      </c>
      <c r="B454" s="6">
        <v>999.99999999993281</v>
      </c>
      <c r="C454" s="6">
        <v>2.3561944901923448</v>
      </c>
      <c r="D454" s="6">
        <v>-40.859997631900001</v>
      </c>
      <c r="E454" s="6">
        <v>103.7868251547</v>
      </c>
    </row>
    <row r="455" spans="1:5" x14ac:dyDescent="0.2">
      <c r="A455" s="14">
        <v>8</v>
      </c>
      <c r="B455" s="6">
        <v>1000</v>
      </c>
      <c r="C455" s="6">
        <v>3.1415926535897931</v>
      </c>
      <c r="D455" s="6">
        <v>-30.789430677999999</v>
      </c>
      <c r="E455" s="6">
        <v>97.982655262400002</v>
      </c>
    </row>
    <row r="456" spans="1:5" x14ac:dyDescent="0.2">
      <c r="A456" s="14">
        <v>8</v>
      </c>
      <c r="B456" s="6">
        <v>999.99999999993281</v>
      </c>
      <c r="C456" s="6">
        <v>3.9269908169872414</v>
      </c>
      <c r="D456" s="6">
        <v>-36.314121162299998</v>
      </c>
      <c r="E456" s="6">
        <v>76.063947166700004</v>
      </c>
    </row>
    <row r="457" spans="1:5" x14ac:dyDescent="0.2">
      <c r="A457" s="14">
        <v>8</v>
      </c>
      <c r="B457" s="6">
        <v>1000</v>
      </c>
      <c r="C457" s="6">
        <v>4.7123889803846897</v>
      </c>
      <c r="D457" s="6">
        <v>-17.322844140600001</v>
      </c>
      <c r="E457" s="6">
        <v>96.817368505100006</v>
      </c>
    </row>
    <row r="458" spans="1:5" x14ac:dyDescent="0.2">
      <c r="A458" s="14">
        <v>8</v>
      </c>
      <c r="B458" s="6">
        <v>999.99999999993281</v>
      </c>
      <c r="C458" s="6">
        <v>5.497787143782138</v>
      </c>
      <c r="D458" s="6">
        <v>-16.8226516864</v>
      </c>
      <c r="E458" s="6">
        <v>93.512544661600003</v>
      </c>
    </row>
    <row r="459" spans="1:5" x14ac:dyDescent="0.2">
      <c r="A459" s="14">
        <v>8</v>
      </c>
      <c r="B459" s="6">
        <v>1666.6666666666999</v>
      </c>
      <c r="C459" s="6">
        <v>0</v>
      </c>
      <c r="D459" s="6">
        <v>-5.2845038439999996</v>
      </c>
      <c r="E459" s="6">
        <v>120.84443372440001</v>
      </c>
    </row>
    <row r="460" spans="1:5" x14ac:dyDescent="0.2">
      <c r="A460" s="14">
        <v>8</v>
      </c>
      <c r="B460" s="6">
        <v>1666.666666666689</v>
      </c>
      <c r="C460" s="6">
        <v>0.48332194670608275</v>
      </c>
      <c r="D460" s="6">
        <v>-2.1792097059</v>
      </c>
      <c r="E460" s="6">
        <v>147.4391777189</v>
      </c>
    </row>
    <row r="461" spans="1:5" x14ac:dyDescent="0.2">
      <c r="A461" s="14">
        <v>8</v>
      </c>
      <c r="B461" s="6">
        <v>1666.666666666667</v>
      </c>
      <c r="C461" s="6">
        <v>0.96664389341221491</v>
      </c>
      <c r="D461" s="6">
        <v>-11.651765123700001</v>
      </c>
      <c r="E461" s="6">
        <v>165.1151557563</v>
      </c>
    </row>
    <row r="462" spans="1:5" x14ac:dyDescent="0.2">
      <c r="A462" s="14">
        <v>8</v>
      </c>
      <c r="B462" s="6">
        <v>1666.6666666666429</v>
      </c>
      <c r="C462" s="6">
        <v>1.4499658401183677</v>
      </c>
      <c r="D462" s="6">
        <v>-35.239625533400002</v>
      </c>
      <c r="E462" s="6">
        <v>150.61143424829999</v>
      </c>
    </row>
    <row r="463" spans="1:5" x14ac:dyDescent="0.2">
      <c r="A463" s="14">
        <v>8</v>
      </c>
      <c r="B463" s="6">
        <v>1666.6666666666774</v>
      </c>
      <c r="C463" s="6">
        <v>1.9332877868244902</v>
      </c>
      <c r="D463" s="6">
        <v>-44.380127603799998</v>
      </c>
      <c r="E463" s="6">
        <v>146.41916980139999</v>
      </c>
    </row>
    <row r="464" spans="1:5" x14ac:dyDescent="0.2">
      <c r="A464" s="14">
        <v>8</v>
      </c>
      <c r="B464" s="6">
        <v>1666.6666666666483</v>
      </c>
      <c r="C464" s="6">
        <v>2.4166097335306205</v>
      </c>
      <c r="D464" s="6">
        <v>-29.540352714499999</v>
      </c>
      <c r="E464" s="6">
        <v>110.5892084657</v>
      </c>
    </row>
    <row r="465" spans="1:5" x14ac:dyDescent="0.2">
      <c r="A465" s="14">
        <v>8</v>
      </c>
      <c r="B465" s="6">
        <v>1666.6666666667206</v>
      </c>
      <c r="C465" s="6">
        <v>2.8999316802367172</v>
      </c>
      <c r="D465" s="6">
        <v>-28.2410435054</v>
      </c>
      <c r="E465" s="6">
        <v>89.40311724</v>
      </c>
    </row>
    <row r="466" spans="1:5" x14ac:dyDescent="0.2">
      <c r="A466" s="14">
        <v>8</v>
      </c>
      <c r="B466" s="6">
        <v>1666.6666666667206</v>
      </c>
      <c r="C466" s="6">
        <v>3.383253626942869</v>
      </c>
      <c r="D466" s="6">
        <v>-14.5468041727</v>
      </c>
      <c r="E466" s="6">
        <v>81.779117254499994</v>
      </c>
    </row>
    <row r="467" spans="1:5" x14ac:dyDescent="0.2">
      <c r="A467" s="14">
        <v>8</v>
      </c>
      <c r="B467" s="6">
        <v>1666.6666666666483</v>
      </c>
      <c r="C467" s="6">
        <v>3.8665755736489658</v>
      </c>
      <c r="D467" s="6">
        <v>-21.545815798900001</v>
      </c>
      <c r="E467" s="6">
        <v>69.535284635799997</v>
      </c>
    </row>
    <row r="468" spans="1:5" x14ac:dyDescent="0.2">
      <c r="A468" s="14">
        <v>8</v>
      </c>
      <c r="B468" s="6">
        <v>1666.6666666666774</v>
      </c>
      <c r="C468" s="6">
        <v>4.3498975203550962</v>
      </c>
      <c r="D468" s="6">
        <v>-17.219037635900001</v>
      </c>
      <c r="E468" s="6">
        <v>80.973150775700006</v>
      </c>
    </row>
    <row r="469" spans="1:5" x14ac:dyDescent="0.2">
      <c r="A469" s="14">
        <v>8</v>
      </c>
      <c r="B469" s="6">
        <v>1666.6666666666429</v>
      </c>
      <c r="C469" s="6">
        <v>4.8332194670612187</v>
      </c>
      <c r="D469" s="6">
        <v>-5.5006240672000004</v>
      </c>
      <c r="E469" s="6">
        <v>98.683180720699994</v>
      </c>
    </row>
    <row r="470" spans="1:5" x14ac:dyDescent="0.2">
      <c r="A470" s="14">
        <v>8</v>
      </c>
      <c r="B470" s="6">
        <v>1666.666666666667</v>
      </c>
      <c r="C470" s="6">
        <v>5.3165414137673714</v>
      </c>
      <c r="D470" s="6">
        <v>18.508231437799999</v>
      </c>
      <c r="E470" s="6">
        <v>122.0282097377</v>
      </c>
    </row>
    <row r="471" spans="1:5" x14ac:dyDescent="0.2">
      <c r="A471" s="14">
        <v>8</v>
      </c>
      <c r="B471" s="6">
        <v>1666.666666666689</v>
      </c>
      <c r="C471" s="6">
        <v>5.7998633604735037</v>
      </c>
      <c r="D471" s="6">
        <v>-5.3000740830000002</v>
      </c>
      <c r="E471" s="6">
        <v>102.112980389</v>
      </c>
    </row>
    <row r="472" spans="1:5" x14ac:dyDescent="0.2">
      <c r="A472" s="14">
        <v>8</v>
      </c>
      <c r="B472" s="6">
        <v>2333.3333333332998</v>
      </c>
      <c r="C472" s="6">
        <v>0</v>
      </c>
      <c r="D472" s="6">
        <v>-0.2757260876</v>
      </c>
      <c r="E472" s="6">
        <v>127.1965428851</v>
      </c>
    </row>
    <row r="473" spans="1:5" x14ac:dyDescent="0.2">
      <c r="A473" s="14">
        <v>8</v>
      </c>
      <c r="B473" s="6">
        <v>2333.3333333333421</v>
      </c>
      <c r="C473" s="6">
        <v>0.33069396353575364</v>
      </c>
      <c r="D473" s="6">
        <v>7.0078358242999998</v>
      </c>
      <c r="E473" s="6">
        <v>158.6837423419</v>
      </c>
    </row>
    <row r="474" spans="1:5" x14ac:dyDescent="0.2">
      <c r="A474" s="14">
        <v>8</v>
      </c>
      <c r="B474" s="6">
        <v>2333.3333333333767</v>
      </c>
      <c r="C474" s="6">
        <v>0.66138792707152561</v>
      </c>
      <c r="D474" s="6">
        <v>-0.63224061109999996</v>
      </c>
      <c r="E474" s="6">
        <v>158.74793619050001</v>
      </c>
    </row>
    <row r="475" spans="1:5" x14ac:dyDescent="0.2">
      <c r="A475" s="14">
        <v>8</v>
      </c>
      <c r="B475" s="6">
        <v>2333.3333333332894</v>
      </c>
      <c r="C475" s="6">
        <v>0.99208189060730567</v>
      </c>
      <c r="D475" s="6">
        <v>-22.828146240999999</v>
      </c>
      <c r="E475" s="6">
        <v>191.82628462029999</v>
      </c>
    </row>
    <row r="476" spans="1:5" x14ac:dyDescent="0.2">
      <c r="A476" s="14">
        <v>8</v>
      </c>
      <c r="B476" s="6">
        <v>2333.3333333332971</v>
      </c>
      <c r="C476" s="6">
        <v>1.3227758541430661</v>
      </c>
      <c r="D476" s="6">
        <v>-37.0498439323</v>
      </c>
      <c r="E476" s="6">
        <v>175.65644309129999</v>
      </c>
    </row>
    <row r="477" spans="1:5" x14ac:dyDescent="0.2">
      <c r="A477" s="14">
        <v>8</v>
      </c>
      <c r="B477" s="6">
        <v>2333.3333333333667</v>
      </c>
      <c r="C477" s="6">
        <v>1.6534698176788183</v>
      </c>
      <c r="D477" s="6">
        <v>-43.512010541000002</v>
      </c>
      <c r="E477" s="6">
        <v>167.8178239952</v>
      </c>
    </row>
    <row r="478" spans="1:5" x14ac:dyDescent="0.2">
      <c r="A478" s="14">
        <v>8</v>
      </c>
      <c r="B478" s="6">
        <v>2333.3333333333476</v>
      </c>
      <c r="C478" s="6">
        <v>1.9841637812146209</v>
      </c>
      <c r="D478" s="6">
        <v>-46.376690678099997</v>
      </c>
      <c r="E478" s="6">
        <v>144.1217888621</v>
      </c>
    </row>
    <row r="479" spans="1:5" x14ac:dyDescent="0.2">
      <c r="A479" s="14">
        <v>8</v>
      </c>
      <c r="B479" s="6">
        <v>2333.333333333333</v>
      </c>
      <c r="C479" s="6">
        <v>2.3148577447503573</v>
      </c>
      <c r="D479" s="6">
        <v>-48.6567706863</v>
      </c>
      <c r="E479" s="6">
        <v>109.9787477659</v>
      </c>
    </row>
    <row r="480" spans="1:5" x14ac:dyDescent="0.2">
      <c r="A480" s="14">
        <v>8</v>
      </c>
      <c r="B480" s="6">
        <v>2333.3333333333239</v>
      </c>
      <c r="C480" s="6">
        <v>2.6455517082861419</v>
      </c>
      <c r="D480" s="6">
        <v>-48.022260982699997</v>
      </c>
      <c r="E480" s="6">
        <v>111.9884403314</v>
      </c>
    </row>
    <row r="481" spans="1:5" x14ac:dyDescent="0.2">
      <c r="A481" s="14">
        <v>8</v>
      </c>
      <c r="B481" s="6">
        <v>2333.3333333333512</v>
      </c>
      <c r="C481" s="6">
        <v>2.9762456718219017</v>
      </c>
      <c r="D481" s="6">
        <v>-43.933322429500002</v>
      </c>
      <c r="E481" s="6">
        <v>86.140455747600001</v>
      </c>
    </row>
    <row r="482" spans="1:5" x14ac:dyDescent="0.2">
      <c r="A482" s="14">
        <v>8</v>
      </c>
      <c r="B482" s="6">
        <v>2333.3333333333512</v>
      </c>
      <c r="C482" s="6">
        <v>3.3069396353576845</v>
      </c>
      <c r="D482" s="6">
        <v>-13.637569467900001</v>
      </c>
      <c r="E482" s="6">
        <v>62.917743523299997</v>
      </c>
    </row>
    <row r="483" spans="1:5" x14ac:dyDescent="0.2">
      <c r="A483" s="14">
        <v>8</v>
      </c>
      <c r="B483" s="6">
        <v>2333.3333333333239</v>
      </c>
      <c r="C483" s="6">
        <v>3.6376335988934443</v>
      </c>
      <c r="D483" s="6">
        <v>-33.680302618600003</v>
      </c>
      <c r="E483" s="6">
        <v>96.322615296199999</v>
      </c>
    </row>
    <row r="484" spans="1:5" x14ac:dyDescent="0.2">
      <c r="A484" s="14">
        <v>8</v>
      </c>
      <c r="B484" s="6">
        <v>2333.333333333333</v>
      </c>
      <c r="C484" s="6">
        <v>3.9683275624292289</v>
      </c>
      <c r="D484" s="6">
        <v>-39.664992555200001</v>
      </c>
      <c r="E484" s="6">
        <v>103.41114070730001</v>
      </c>
    </row>
    <row r="485" spans="1:5" x14ac:dyDescent="0.2">
      <c r="A485" s="14">
        <v>8</v>
      </c>
      <c r="B485" s="6">
        <v>2333.3333333333476</v>
      </c>
      <c r="C485" s="6">
        <v>4.2990215259649656</v>
      </c>
      <c r="D485" s="6">
        <v>-18.480719832399998</v>
      </c>
      <c r="E485" s="6">
        <v>66.267167965799999</v>
      </c>
    </row>
    <row r="486" spans="1:5" x14ac:dyDescent="0.2">
      <c r="A486" s="14">
        <v>8</v>
      </c>
      <c r="B486" s="6">
        <v>2333.3333333333667</v>
      </c>
      <c r="C486" s="6">
        <v>4.6297154895007679</v>
      </c>
      <c r="D486" s="6">
        <v>12.9444553034</v>
      </c>
      <c r="E486" s="6">
        <v>10.0191360949</v>
      </c>
    </row>
    <row r="487" spans="1:5" x14ac:dyDescent="0.2">
      <c r="A487" s="14">
        <v>8</v>
      </c>
      <c r="B487" s="6">
        <v>2333.3333333332971</v>
      </c>
      <c r="C487" s="6">
        <v>4.9604094530365206</v>
      </c>
      <c r="D487" s="6">
        <v>0.41518087910000001</v>
      </c>
      <c r="E487" s="6">
        <v>36.271444514400002</v>
      </c>
    </row>
    <row r="488" spans="1:5" x14ac:dyDescent="0.2">
      <c r="A488" s="14">
        <v>8</v>
      </c>
      <c r="B488" s="6">
        <v>2333.3333333332894</v>
      </c>
      <c r="C488" s="6">
        <v>5.2911034165722803</v>
      </c>
      <c r="D488" s="6">
        <v>26.427945750500001</v>
      </c>
      <c r="E488" s="6">
        <v>101.50078941290001</v>
      </c>
    </row>
    <row r="489" spans="1:5" x14ac:dyDescent="0.2">
      <c r="A489" s="14">
        <v>8</v>
      </c>
      <c r="B489" s="6">
        <v>2333.3333333333767</v>
      </c>
      <c r="C489" s="6">
        <v>5.6217973801080605</v>
      </c>
      <c r="D489" s="6">
        <v>43.351133500099998</v>
      </c>
      <c r="E489" s="6">
        <v>158.0071276999</v>
      </c>
    </row>
    <row r="490" spans="1:5" x14ac:dyDescent="0.2">
      <c r="A490" s="14">
        <v>8</v>
      </c>
      <c r="B490" s="6">
        <v>2333.3333333333421</v>
      </c>
      <c r="C490" s="6">
        <v>5.9524913436438327</v>
      </c>
      <c r="D490" s="6">
        <v>28.944564952</v>
      </c>
      <c r="E490" s="6">
        <v>154.8447348901</v>
      </c>
    </row>
    <row r="491" spans="1:5" x14ac:dyDescent="0.2">
      <c r="A491" s="14">
        <v>8</v>
      </c>
      <c r="B491" s="6">
        <v>3000</v>
      </c>
      <c r="C491" s="6">
        <v>0</v>
      </c>
      <c r="D491" s="6">
        <v>49.837785993200001</v>
      </c>
      <c r="E491" s="6">
        <v>164.62003225539999</v>
      </c>
    </row>
    <row r="492" spans="1:5" x14ac:dyDescent="0.2">
      <c r="A492" s="14">
        <v>8</v>
      </c>
      <c r="B492" s="6">
        <v>3000.000000000005</v>
      </c>
      <c r="C492" s="6">
        <v>0.26179938779916201</v>
      </c>
      <c r="D492" s="6">
        <v>11.987842087500001</v>
      </c>
      <c r="E492" s="6">
        <v>145.1946247349</v>
      </c>
    </row>
    <row r="493" spans="1:5" x14ac:dyDescent="0.2">
      <c r="A493" s="14">
        <v>8</v>
      </c>
      <c r="B493" s="6">
        <v>2999.9999999999864</v>
      </c>
      <c r="C493" s="6">
        <v>0.52359877559830148</v>
      </c>
      <c r="D493" s="6">
        <v>51.907771602399997</v>
      </c>
      <c r="E493" s="6">
        <v>163.58436511310001</v>
      </c>
    </row>
    <row r="494" spans="1:5" x14ac:dyDescent="0.2">
      <c r="A494" s="14">
        <v>8</v>
      </c>
      <c r="B494" s="6">
        <v>2999.99999999994</v>
      </c>
      <c r="C494" s="6">
        <v>0.78539816339744839</v>
      </c>
      <c r="D494" s="6">
        <v>38.7171803122</v>
      </c>
      <c r="E494" s="6">
        <v>178.60242421109999</v>
      </c>
    </row>
    <row r="495" spans="1:5" x14ac:dyDescent="0.2">
      <c r="A495" s="14">
        <v>8</v>
      </c>
      <c r="B495" s="6">
        <v>2999.9999999999864</v>
      </c>
      <c r="C495" s="6">
        <v>1.047197551196595</v>
      </c>
      <c r="D495" s="6">
        <v>9.6154050137000002</v>
      </c>
      <c r="E495" s="6">
        <v>180.1463112305</v>
      </c>
    </row>
    <row r="496" spans="1:5" x14ac:dyDescent="0.2">
      <c r="A496" s="14">
        <v>8</v>
      </c>
      <c r="B496" s="6">
        <v>3000.000000000005</v>
      </c>
      <c r="C496" s="6">
        <v>1.3089969389957348</v>
      </c>
      <c r="D496" s="6">
        <v>-23.3627505304</v>
      </c>
      <c r="E496" s="6">
        <v>176.69627389920001</v>
      </c>
    </row>
    <row r="497" spans="1:5" x14ac:dyDescent="0.2">
      <c r="A497" s="14">
        <v>8</v>
      </c>
      <c r="B497" s="6">
        <v>3000</v>
      </c>
      <c r="C497" s="6">
        <v>1.5707963267948966</v>
      </c>
      <c r="D497" s="6">
        <v>-48.606770602099999</v>
      </c>
      <c r="E497" s="6">
        <v>165.98871720010001</v>
      </c>
    </row>
    <row r="498" spans="1:5" x14ac:dyDescent="0.2">
      <c r="A498" s="14">
        <v>8</v>
      </c>
      <c r="B498" s="6">
        <v>3000.000000000005</v>
      </c>
      <c r="C498" s="6">
        <v>1.8325957145940583</v>
      </c>
      <c r="D498" s="6">
        <v>-60.506538231500002</v>
      </c>
      <c r="E498" s="6">
        <v>121.690150606</v>
      </c>
    </row>
    <row r="499" spans="1:5" x14ac:dyDescent="0.2">
      <c r="A499" s="14">
        <v>8</v>
      </c>
      <c r="B499" s="6">
        <v>2999.9999999999864</v>
      </c>
      <c r="C499" s="6">
        <v>2.0943951023931984</v>
      </c>
      <c r="D499" s="6">
        <v>-49.062201672299999</v>
      </c>
      <c r="E499" s="6">
        <v>110.3705957504</v>
      </c>
    </row>
    <row r="500" spans="1:5" x14ac:dyDescent="0.2">
      <c r="A500" s="14">
        <v>8</v>
      </c>
      <c r="B500" s="6">
        <v>2999.99999999994</v>
      </c>
      <c r="C500" s="6">
        <v>2.3561944901923448</v>
      </c>
      <c r="D500" s="6">
        <v>-67.980049056799999</v>
      </c>
      <c r="E500" s="6">
        <v>96.975869900199996</v>
      </c>
    </row>
    <row r="501" spans="1:5" x14ac:dyDescent="0.2">
      <c r="A501" s="14">
        <v>8</v>
      </c>
      <c r="B501" s="6">
        <v>2999.9999999999864</v>
      </c>
      <c r="C501" s="6">
        <v>2.6179938779914917</v>
      </c>
      <c r="D501" s="6">
        <v>-85.185185267500003</v>
      </c>
      <c r="E501" s="6">
        <v>76.064902683100001</v>
      </c>
    </row>
    <row r="502" spans="1:5" x14ac:dyDescent="0.2">
      <c r="A502" s="14">
        <v>8</v>
      </c>
      <c r="B502" s="6">
        <v>3000.000000000005</v>
      </c>
      <c r="C502" s="6">
        <v>2.8797932657906311</v>
      </c>
      <c r="D502" s="6">
        <v>-52.120913728600001</v>
      </c>
      <c r="E502" s="6">
        <v>73.925854821300007</v>
      </c>
    </row>
    <row r="503" spans="1:5" x14ac:dyDescent="0.2">
      <c r="A503" s="14">
        <v>8</v>
      </c>
      <c r="B503" s="6">
        <v>3000</v>
      </c>
      <c r="C503" s="6">
        <v>3.1415926535897931</v>
      </c>
      <c r="D503" s="6">
        <v>-76.856779442499999</v>
      </c>
      <c r="E503" s="6">
        <v>59.912957751999997</v>
      </c>
    </row>
    <row r="504" spans="1:5" x14ac:dyDescent="0.2">
      <c r="A504" s="14">
        <v>8</v>
      </c>
      <c r="B504" s="6">
        <v>3000.000000000005</v>
      </c>
      <c r="C504" s="6">
        <v>3.4033920413889551</v>
      </c>
      <c r="D504" s="6">
        <v>-159.2494283961</v>
      </c>
      <c r="E504" s="6">
        <v>195.4233567826</v>
      </c>
    </row>
    <row r="505" spans="1:5" x14ac:dyDescent="0.2">
      <c r="A505" s="14">
        <v>8</v>
      </c>
      <c r="B505" s="6">
        <v>2999.9999999999864</v>
      </c>
      <c r="C505" s="6">
        <v>3.6651914291880945</v>
      </c>
      <c r="D505" s="6">
        <v>-171.8680945774</v>
      </c>
      <c r="E505" s="6">
        <v>179.35081370079999</v>
      </c>
    </row>
    <row r="506" spans="1:5" x14ac:dyDescent="0.2">
      <c r="A506" s="14">
        <v>8</v>
      </c>
      <c r="B506" s="6">
        <v>2999.99999999994</v>
      </c>
      <c r="C506" s="6">
        <v>3.9269908169872414</v>
      </c>
      <c r="D506" s="6">
        <v>-115.32390684879999</v>
      </c>
      <c r="E506" s="6">
        <v>166.688102461</v>
      </c>
    </row>
    <row r="507" spans="1:5" x14ac:dyDescent="0.2">
      <c r="A507" s="14">
        <v>8</v>
      </c>
      <c r="B507" s="6">
        <v>2999.9999999999864</v>
      </c>
      <c r="C507" s="6">
        <v>4.1887902047863879</v>
      </c>
      <c r="D507" s="6">
        <v>-147.85112244339999</v>
      </c>
      <c r="E507" s="6">
        <v>226.5477063477</v>
      </c>
    </row>
    <row r="508" spans="1:5" x14ac:dyDescent="0.2">
      <c r="A508" s="14">
        <v>8</v>
      </c>
      <c r="B508" s="6">
        <v>3000.000000000005</v>
      </c>
      <c r="C508" s="6">
        <v>4.4505895925855281</v>
      </c>
      <c r="D508" s="6">
        <v>-78.477608559700002</v>
      </c>
      <c r="E508" s="6">
        <v>114.9694648941</v>
      </c>
    </row>
    <row r="509" spans="1:5" x14ac:dyDescent="0.2">
      <c r="A509" s="14">
        <v>8</v>
      </c>
      <c r="B509" s="6">
        <v>3000</v>
      </c>
      <c r="C509" s="6">
        <v>4.7123889803846897</v>
      </c>
      <c r="D509" s="6">
        <v>-9.7187715621000006</v>
      </c>
      <c r="E509" s="6">
        <v>57.718554949599998</v>
      </c>
    </row>
    <row r="510" spans="1:5" x14ac:dyDescent="0.2">
      <c r="A510" s="14">
        <v>8</v>
      </c>
      <c r="B510" s="6">
        <v>3000.000000000005</v>
      </c>
      <c r="C510" s="6">
        <v>4.9741883681838512</v>
      </c>
      <c r="D510" s="6">
        <v>-17.102464157499998</v>
      </c>
      <c r="E510" s="6">
        <v>78.043028230000004</v>
      </c>
    </row>
    <row r="511" spans="1:5" x14ac:dyDescent="0.2">
      <c r="A511" s="14">
        <v>8</v>
      </c>
      <c r="B511" s="6">
        <v>2999.9999999999864</v>
      </c>
      <c r="C511" s="6">
        <v>5.2359877559829915</v>
      </c>
      <c r="D511" s="6">
        <v>18.323875852</v>
      </c>
      <c r="E511" s="6">
        <v>70.974350371300005</v>
      </c>
    </row>
    <row r="512" spans="1:5" x14ac:dyDescent="0.2">
      <c r="A512" s="14">
        <v>8</v>
      </c>
      <c r="B512" s="6">
        <v>2999.99999999994</v>
      </c>
      <c r="C512" s="6">
        <v>5.497787143782138</v>
      </c>
      <c r="D512" s="6">
        <v>-42.564489666599997</v>
      </c>
      <c r="E512" s="6">
        <v>-67.852982176300003</v>
      </c>
    </row>
    <row r="513" spans="1:5" x14ac:dyDescent="0.2">
      <c r="A513" s="14">
        <v>8</v>
      </c>
      <c r="B513" s="6">
        <v>2999.9999999999864</v>
      </c>
      <c r="C513" s="6">
        <v>5.7595865315812844</v>
      </c>
      <c r="D513" s="6">
        <v>21.6829875528</v>
      </c>
      <c r="E513" s="6">
        <v>104.4222194849</v>
      </c>
    </row>
    <row r="514" spans="1:5" x14ac:dyDescent="0.2">
      <c r="A514" s="14">
        <v>8</v>
      </c>
      <c r="B514" s="6">
        <v>3000.000000000005</v>
      </c>
      <c r="C514" s="6">
        <v>6.0213859193804247</v>
      </c>
      <c r="D514" s="6">
        <v>84.174844415099997</v>
      </c>
      <c r="E514" s="6">
        <v>190.79220414829999</v>
      </c>
    </row>
    <row r="515" spans="1:5" x14ac:dyDescent="0.2">
      <c r="A515" s="11">
        <v>9</v>
      </c>
      <c r="B515" s="2">
        <v>1000</v>
      </c>
      <c r="C515" s="2">
        <v>0</v>
      </c>
      <c r="D515" s="2">
        <v>-16.6732967011</v>
      </c>
      <c r="E515" s="2">
        <v>222.78476357349999</v>
      </c>
    </row>
    <row r="516" spans="1:5" x14ac:dyDescent="0.2">
      <c r="A516" s="11">
        <v>9</v>
      </c>
      <c r="B516" s="2">
        <v>999.99999999993281</v>
      </c>
      <c r="C516" s="2">
        <v>0.78539816339744839</v>
      </c>
      <c r="D516" s="2">
        <v>1.0468195137</v>
      </c>
      <c r="E516" s="2">
        <v>180.81611521650001</v>
      </c>
    </row>
    <row r="517" spans="1:5" x14ac:dyDescent="0.2">
      <c r="A517" s="11">
        <v>9</v>
      </c>
      <c r="B517" s="2">
        <v>1000</v>
      </c>
      <c r="C517" s="2">
        <v>1.5707963267948966</v>
      </c>
      <c r="D517" s="2">
        <v>-20.295773172299999</v>
      </c>
      <c r="E517" s="2">
        <v>173.7164549094</v>
      </c>
    </row>
    <row r="518" spans="1:5" x14ac:dyDescent="0.2">
      <c r="A518" s="11">
        <v>9</v>
      </c>
      <c r="B518" s="2">
        <v>999.99999999993281</v>
      </c>
      <c r="C518" s="2">
        <v>2.3561944901923448</v>
      </c>
      <c r="D518" s="2">
        <v>-34.452941625400001</v>
      </c>
      <c r="E518" s="2">
        <v>163.24535559660001</v>
      </c>
    </row>
    <row r="519" spans="1:5" x14ac:dyDescent="0.2">
      <c r="A519" s="11">
        <v>9</v>
      </c>
      <c r="B519" s="2">
        <v>1000</v>
      </c>
      <c r="C519" s="2">
        <v>3.1415926535897931</v>
      </c>
      <c r="D519" s="2">
        <v>-64.188683173399994</v>
      </c>
      <c r="E519" s="2">
        <v>157.69865944209999</v>
      </c>
    </row>
    <row r="520" spans="1:5" x14ac:dyDescent="0.2">
      <c r="A520" s="11">
        <v>9</v>
      </c>
      <c r="B520" s="2">
        <v>999.99999999993281</v>
      </c>
      <c r="C520" s="2">
        <v>3.9269908169872414</v>
      </c>
      <c r="D520" s="2">
        <v>-22.151451351999999</v>
      </c>
      <c r="E520" s="2">
        <v>199.74914849530001</v>
      </c>
    </row>
    <row r="521" spans="1:5" x14ac:dyDescent="0.2">
      <c r="A521" s="11">
        <v>9</v>
      </c>
      <c r="B521" s="2">
        <v>1000</v>
      </c>
      <c r="C521" s="2">
        <v>4.7123889803846897</v>
      </c>
      <c r="D521" s="2">
        <v>-5.0434736460999998</v>
      </c>
      <c r="E521" s="2">
        <v>198.23538587190001</v>
      </c>
    </row>
    <row r="522" spans="1:5" x14ac:dyDescent="0.2">
      <c r="A522" s="11">
        <v>9</v>
      </c>
      <c r="B522" s="2">
        <v>999.99999999993281</v>
      </c>
      <c r="C522" s="2">
        <v>5.497787143782138</v>
      </c>
      <c r="D522" s="2">
        <v>-14.556770823600001</v>
      </c>
      <c r="E522" s="2">
        <v>195.26140018550001</v>
      </c>
    </row>
    <row r="523" spans="1:5" x14ac:dyDescent="0.2">
      <c r="A523" s="11">
        <v>9</v>
      </c>
      <c r="B523" s="2">
        <v>1666.6666666666999</v>
      </c>
      <c r="C523" s="2">
        <v>0</v>
      </c>
      <c r="D523" s="2">
        <v>-3.2197855950999998</v>
      </c>
      <c r="E523" s="2">
        <v>219.7955433772</v>
      </c>
    </row>
    <row r="524" spans="1:5" x14ac:dyDescent="0.2">
      <c r="A524" s="11">
        <v>9</v>
      </c>
      <c r="B524" s="2">
        <v>1666.666666666689</v>
      </c>
      <c r="C524" s="2">
        <v>0.48332194670608275</v>
      </c>
      <c r="D524" s="2">
        <v>-34.548232286900003</v>
      </c>
      <c r="E524" s="2">
        <v>196.00195874240001</v>
      </c>
    </row>
    <row r="525" spans="1:5" x14ac:dyDescent="0.2">
      <c r="A525" s="11">
        <v>9</v>
      </c>
      <c r="B525" s="2">
        <v>1666.666666666667</v>
      </c>
      <c r="C525" s="2">
        <v>0.96664389341221491</v>
      </c>
      <c r="D525" s="2">
        <v>-17.302893408900001</v>
      </c>
      <c r="E525" s="2">
        <v>205.69686933369999</v>
      </c>
    </row>
    <row r="526" spans="1:5" x14ac:dyDescent="0.2">
      <c r="A526" s="11">
        <v>9</v>
      </c>
      <c r="B526" s="2">
        <v>1666.6666666666429</v>
      </c>
      <c r="C526" s="2">
        <v>1.4499658401183677</v>
      </c>
      <c r="D526" s="2">
        <v>-48.620271249399998</v>
      </c>
      <c r="E526" s="2">
        <v>183.1207954002</v>
      </c>
    </row>
    <row r="527" spans="1:5" x14ac:dyDescent="0.2">
      <c r="A527" s="11">
        <v>9</v>
      </c>
      <c r="B527" s="2">
        <v>1666.6666666666774</v>
      </c>
      <c r="C527" s="2">
        <v>1.9332877868244902</v>
      </c>
      <c r="D527" s="2">
        <v>-59.8574668551</v>
      </c>
      <c r="E527" s="2">
        <v>141.28685127610001</v>
      </c>
    </row>
    <row r="528" spans="1:5" x14ac:dyDescent="0.2">
      <c r="A528" s="11">
        <v>9</v>
      </c>
      <c r="B528" s="2">
        <v>1666.6666666666483</v>
      </c>
      <c r="C528" s="2">
        <v>2.4166097335306205</v>
      </c>
      <c r="D528" s="2">
        <v>-60.458207770800001</v>
      </c>
      <c r="E528" s="2">
        <v>139.28075026440001</v>
      </c>
    </row>
    <row r="529" spans="1:5" x14ac:dyDescent="0.2">
      <c r="A529" s="11">
        <v>9</v>
      </c>
      <c r="B529" s="2">
        <v>1666.6666666667206</v>
      </c>
      <c r="C529" s="2">
        <v>2.8999316802367172</v>
      </c>
      <c r="D529" s="2">
        <v>-53.339011507199999</v>
      </c>
      <c r="E529" s="2">
        <v>165.22111238510001</v>
      </c>
    </row>
    <row r="530" spans="1:5" x14ac:dyDescent="0.2">
      <c r="A530" s="11">
        <v>9</v>
      </c>
      <c r="B530" s="2">
        <v>1666.6666666667206</v>
      </c>
      <c r="C530" s="2">
        <v>3.383253626942869</v>
      </c>
      <c r="D530" s="2">
        <v>-21.2831899024</v>
      </c>
      <c r="E530" s="2">
        <v>195.36817101720001</v>
      </c>
    </row>
    <row r="531" spans="1:5" x14ac:dyDescent="0.2">
      <c r="A531" s="11">
        <v>9</v>
      </c>
      <c r="B531" s="2">
        <v>1666.6666666666483</v>
      </c>
      <c r="C531" s="2">
        <v>3.8665755736489658</v>
      </c>
      <c r="D531" s="2">
        <v>-1.2732940389</v>
      </c>
      <c r="E531" s="2">
        <v>204.50040774460001</v>
      </c>
    </row>
    <row r="532" spans="1:5" x14ac:dyDescent="0.2">
      <c r="A532" s="11">
        <v>9</v>
      </c>
      <c r="B532" s="2">
        <v>1666.6666666666774</v>
      </c>
      <c r="C532" s="2">
        <v>4.3498975203550962</v>
      </c>
      <c r="D532" s="2">
        <v>-6.5094546787000001</v>
      </c>
      <c r="E532" s="2">
        <v>197.51842689919999</v>
      </c>
    </row>
    <row r="533" spans="1:5" x14ac:dyDescent="0.2">
      <c r="A533" s="11">
        <v>9</v>
      </c>
      <c r="B533" s="2">
        <v>1666.6666666666429</v>
      </c>
      <c r="C533" s="2">
        <v>4.8332194670612187</v>
      </c>
      <c r="D533" s="2">
        <v>7.0729014573000004</v>
      </c>
      <c r="E533" s="2">
        <v>210.4194938242</v>
      </c>
    </row>
    <row r="534" spans="1:5" x14ac:dyDescent="0.2">
      <c r="A534" s="11">
        <v>9</v>
      </c>
      <c r="B534" s="2">
        <v>1666.666666666667</v>
      </c>
      <c r="C534" s="2">
        <v>5.3165414137673714</v>
      </c>
      <c r="D534" s="2">
        <v>8.0209088353000002</v>
      </c>
      <c r="E534" s="2">
        <v>228.86939593610001</v>
      </c>
    </row>
    <row r="535" spans="1:5" x14ac:dyDescent="0.2">
      <c r="A535" s="11">
        <v>9</v>
      </c>
      <c r="B535" s="2">
        <v>1666.666666666689</v>
      </c>
      <c r="C535" s="2">
        <v>5.7998633604735037</v>
      </c>
      <c r="D535" s="2">
        <v>-2.7246876649999998</v>
      </c>
      <c r="E535" s="2">
        <v>226.9309174773</v>
      </c>
    </row>
    <row r="536" spans="1:5" x14ac:dyDescent="0.2">
      <c r="A536" s="11">
        <v>9</v>
      </c>
      <c r="B536" s="2">
        <v>2333.3333333332998</v>
      </c>
      <c r="C536" s="2">
        <v>0</v>
      </c>
      <c r="D536" s="2">
        <v>44.721658082700003</v>
      </c>
      <c r="E536" s="2">
        <v>231.4157610609</v>
      </c>
    </row>
    <row r="537" spans="1:5" x14ac:dyDescent="0.2">
      <c r="A537" s="11">
        <v>9</v>
      </c>
      <c r="B537" s="2">
        <v>2333.3333333333421</v>
      </c>
      <c r="C537" s="2">
        <v>0.33069396353575364</v>
      </c>
      <c r="D537" s="2">
        <v>6.7817049224000003</v>
      </c>
      <c r="E537" s="2">
        <v>209.00278595559999</v>
      </c>
    </row>
    <row r="538" spans="1:5" x14ac:dyDescent="0.2">
      <c r="A538" s="11">
        <v>9</v>
      </c>
      <c r="B538" s="2">
        <v>2333.3333333333767</v>
      </c>
      <c r="C538" s="2">
        <v>0.66138792707152561</v>
      </c>
      <c r="D538" s="2">
        <v>-22.961342523100001</v>
      </c>
      <c r="E538" s="2">
        <v>187.50652959190001</v>
      </c>
    </row>
    <row r="539" spans="1:5" x14ac:dyDescent="0.2">
      <c r="A539" s="11">
        <v>9</v>
      </c>
      <c r="B539" s="2">
        <v>2333.3333333332894</v>
      </c>
      <c r="C539" s="2">
        <v>0.99208189060730567</v>
      </c>
      <c r="D539" s="2">
        <v>-42.301336493100003</v>
      </c>
      <c r="E539" s="2">
        <v>218.13447040330001</v>
      </c>
    </row>
    <row r="540" spans="1:5" x14ac:dyDescent="0.2">
      <c r="A540" s="11">
        <v>9</v>
      </c>
      <c r="B540" s="2">
        <v>2333.3333333332971</v>
      </c>
      <c r="C540" s="2">
        <v>1.3227758541430661</v>
      </c>
      <c r="D540" s="2">
        <v>-43.986306394899998</v>
      </c>
      <c r="E540" s="2">
        <v>186.4276294025</v>
      </c>
    </row>
    <row r="541" spans="1:5" x14ac:dyDescent="0.2">
      <c r="A541" s="11">
        <v>9</v>
      </c>
      <c r="B541" s="2">
        <v>2333.3333333333667</v>
      </c>
      <c r="C541" s="2">
        <v>1.6534698176788183</v>
      </c>
      <c r="D541" s="2">
        <v>-74.638605465799998</v>
      </c>
      <c r="E541" s="2">
        <v>162.346402388</v>
      </c>
    </row>
    <row r="542" spans="1:5" x14ac:dyDescent="0.2">
      <c r="A542" s="11">
        <v>9</v>
      </c>
      <c r="B542" s="2">
        <v>2333.3333333333476</v>
      </c>
      <c r="C542" s="2">
        <v>1.9841637812146209</v>
      </c>
      <c r="D542" s="2">
        <v>-76.972563027099994</v>
      </c>
      <c r="E542" s="2">
        <v>199.21378309790001</v>
      </c>
    </row>
    <row r="543" spans="1:5" x14ac:dyDescent="0.2">
      <c r="A543" s="11">
        <v>9</v>
      </c>
      <c r="B543" s="2">
        <v>2333.333333333333</v>
      </c>
      <c r="C543" s="2">
        <v>2.3148577447503573</v>
      </c>
      <c r="D543" s="2">
        <v>-98.195048224700002</v>
      </c>
      <c r="E543" s="2">
        <v>128.29044893290001</v>
      </c>
    </row>
    <row r="544" spans="1:5" x14ac:dyDescent="0.2">
      <c r="A544" s="11">
        <v>9</v>
      </c>
      <c r="B544" s="2">
        <v>2333.3333333333239</v>
      </c>
      <c r="C544" s="2">
        <v>2.6455517082861419</v>
      </c>
      <c r="D544" s="2">
        <v>-51.298649991600001</v>
      </c>
      <c r="E544" s="2">
        <v>115.178958784</v>
      </c>
    </row>
    <row r="545" spans="1:5" x14ac:dyDescent="0.2">
      <c r="A545" s="11">
        <v>9</v>
      </c>
      <c r="B545" s="2">
        <v>2333.3333333333512</v>
      </c>
      <c r="C545" s="2">
        <v>2.9762456718219017</v>
      </c>
      <c r="D545" s="2">
        <v>-12.113270719400001</v>
      </c>
      <c r="E545" s="2">
        <v>146.72106370360001</v>
      </c>
    </row>
    <row r="546" spans="1:5" x14ac:dyDescent="0.2">
      <c r="A546" s="11">
        <v>9</v>
      </c>
      <c r="B546" s="2">
        <v>2333.3333333333512</v>
      </c>
      <c r="C546" s="2">
        <v>3.3069396353576845</v>
      </c>
      <c r="D546" s="2">
        <v>-4.2462591358999999</v>
      </c>
      <c r="E546" s="2">
        <v>142.59763610740001</v>
      </c>
    </row>
    <row r="547" spans="1:5" x14ac:dyDescent="0.2">
      <c r="A547" s="11">
        <v>9</v>
      </c>
      <c r="B547" s="2">
        <v>2333.3333333333239</v>
      </c>
      <c r="C547" s="2">
        <v>3.6376335988934443</v>
      </c>
      <c r="D547" s="2">
        <v>4.2125893737000002</v>
      </c>
      <c r="E547" s="2">
        <v>155.27830302429999</v>
      </c>
    </row>
    <row r="548" spans="1:5" x14ac:dyDescent="0.2">
      <c r="A548" s="11">
        <v>9</v>
      </c>
      <c r="B548" s="2">
        <v>2333.333333333333</v>
      </c>
      <c r="C548" s="2">
        <v>3.9683275624292289</v>
      </c>
      <c r="D548" s="2">
        <v>4.8236916755000001</v>
      </c>
      <c r="E548" s="2">
        <v>199.17443559719999</v>
      </c>
    </row>
    <row r="549" spans="1:5" x14ac:dyDescent="0.2">
      <c r="A549" s="11">
        <v>9</v>
      </c>
      <c r="B549" s="2">
        <v>2333.3333333333476</v>
      </c>
      <c r="C549" s="2">
        <v>4.2990215259649656</v>
      </c>
      <c r="D549" s="2">
        <v>7.8889754059000001</v>
      </c>
      <c r="E549" s="2">
        <v>162.82059299919999</v>
      </c>
    </row>
    <row r="550" spans="1:5" x14ac:dyDescent="0.2">
      <c r="A550" s="11">
        <v>9</v>
      </c>
      <c r="B550" s="2">
        <v>2333.3333333333667</v>
      </c>
      <c r="C550" s="2">
        <v>4.6297154895007679</v>
      </c>
      <c r="D550" s="2">
        <v>14.2133365631</v>
      </c>
      <c r="E550" s="2">
        <v>163.6526578653</v>
      </c>
    </row>
    <row r="551" spans="1:5" x14ac:dyDescent="0.2">
      <c r="A551" s="11">
        <v>9</v>
      </c>
      <c r="B551" s="2">
        <v>2333.3333333332971</v>
      </c>
      <c r="C551" s="2">
        <v>4.9604094530365206</v>
      </c>
      <c r="D551" s="2">
        <v>32.432837083000003</v>
      </c>
      <c r="E551" s="2">
        <v>211.90055936589999</v>
      </c>
    </row>
    <row r="552" spans="1:5" x14ac:dyDescent="0.2">
      <c r="A552" s="11">
        <v>9</v>
      </c>
      <c r="B552" s="2">
        <v>2333.3333333332894</v>
      </c>
      <c r="C552" s="2">
        <v>5.2911034165722803</v>
      </c>
      <c r="D552" s="2">
        <v>30.099825626200001</v>
      </c>
      <c r="E552" s="2">
        <v>224.86896986639999</v>
      </c>
    </row>
    <row r="553" spans="1:5" x14ac:dyDescent="0.2">
      <c r="A553" s="11">
        <v>9</v>
      </c>
      <c r="B553" s="2">
        <v>2333.3333333333767</v>
      </c>
      <c r="C553" s="2">
        <v>5.6217973801080605</v>
      </c>
      <c r="D553" s="2">
        <v>44.317415920400002</v>
      </c>
      <c r="E553" s="2">
        <v>234.6616474011</v>
      </c>
    </row>
    <row r="554" spans="1:5" x14ac:dyDescent="0.2">
      <c r="A554" s="11">
        <v>9</v>
      </c>
      <c r="B554" s="2">
        <v>2333.3333333333421</v>
      </c>
      <c r="C554" s="2">
        <v>5.9524913436438327</v>
      </c>
      <c r="D554" s="2">
        <v>58.6722311109</v>
      </c>
      <c r="E554" s="2">
        <v>256.21379076850002</v>
      </c>
    </row>
    <row r="555" spans="1:5" x14ac:dyDescent="0.2">
      <c r="A555" s="11">
        <v>9</v>
      </c>
      <c r="B555" s="2">
        <v>3000</v>
      </c>
      <c r="C555" s="2">
        <v>0</v>
      </c>
      <c r="D555" s="2">
        <v>84.081968370499993</v>
      </c>
      <c r="E555" s="2">
        <v>247.1664666046</v>
      </c>
    </row>
    <row r="556" spans="1:5" x14ac:dyDescent="0.2">
      <c r="A556" s="11">
        <v>9</v>
      </c>
      <c r="B556" s="2">
        <v>3000.000000000005</v>
      </c>
      <c r="C556" s="2">
        <v>0.26179938779916201</v>
      </c>
      <c r="D556" s="2">
        <v>88.708904777300006</v>
      </c>
      <c r="E556" s="2">
        <v>226.06650743829999</v>
      </c>
    </row>
    <row r="557" spans="1:5" x14ac:dyDescent="0.2">
      <c r="A557" s="11">
        <v>9</v>
      </c>
      <c r="B557" s="2">
        <v>2999.9999999999864</v>
      </c>
      <c r="C557" s="2">
        <v>0.52359877559830148</v>
      </c>
      <c r="D557" s="2">
        <v>65.135970644500006</v>
      </c>
      <c r="E557" s="2">
        <v>219.29873481819999</v>
      </c>
    </row>
    <row r="558" spans="1:5" x14ac:dyDescent="0.2">
      <c r="A558" s="11">
        <v>9</v>
      </c>
      <c r="B558" s="2">
        <v>2999.99999999994</v>
      </c>
      <c r="C558" s="2">
        <v>0.78539816339744839</v>
      </c>
      <c r="D558" s="2">
        <v>24.421362600799998</v>
      </c>
      <c r="E558" s="2">
        <v>198.58844715090001</v>
      </c>
    </row>
    <row r="559" spans="1:5" x14ac:dyDescent="0.2">
      <c r="A559" s="11">
        <v>9</v>
      </c>
      <c r="B559" s="2">
        <v>2999.9999999999864</v>
      </c>
      <c r="C559" s="2">
        <v>1.047197551196595</v>
      </c>
      <c r="D559" s="2">
        <v>-27.163486213399999</v>
      </c>
      <c r="E559" s="2">
        <v>189.9907644946</v>
      </c>
    </row>
    <row r="560" spans="1:5" x14ac:dyDescent="0.2">
      <c r="A560" s="11">
        <v>9</v>
      </c>
      <c r="B560" s="2">
        <v>3000.000000000005</v>
      </c>
      <c r="C560" s="2">
        <v>1.3089969389957348</v>
      </c>
      <c r="D560" s="2">
        <v>-57.328939309900001</v>
      </c>
      <c r="E560" s="2">
        <v>238.47698397970001</v>
      </c>
    </row>
    <row r="561" spans="1:5" x14ac:dyDescent="0.2">
      <c r="A561" s="11">
        <v>9</v>
      </c>
      <c r="B561" s="2">
        <v>3000</v>
      </c>
      <c r="C561" s="2">
        <v>1.5707963267948966</v>
      </c>
      <c r="D561" s="2">
        <v>-78.919789928200004</v>
      </c>
      <c r="E561" s="2">
        <v>203.70905998590001</v>
      </c>
    </row>
    <row r="562" spans="1:5" x14ac:dyDescent="0.2">
      <c r="A562" s="11">
        <v>9</v>
      </c>
      <c r="B562" s="2">
        <v>3000.000000000005</v>
      </c>
      <c r="C562" s="2">
        <v>1.8325957145940583</v>
      </c>
      <c r="D562" s="2">
        <v>-111.54735649049999</v>
      </c>
      <c r="E562" s="2">
        <v>124.6113117598</v>
      </c>
    </row>
    <row r="563" spans="1:5" x14ac:dyDescent="0.2">
      <c r="A563" s="11">
        <v>9</v>
      </c>
      <c r="B563" s="2">
        <v>2999.9999999999864</v>
      </c>
      <c r="C563" s="2">
        <v>2.0943951023931984</v>
      </c>
      <c r="D563" s="2">
        <v>-131.64346655380001</v>
      </c>
      <c r="E563" s="2">
        <v>110.60528281409999</v>
      </c>
    </row>
    <row r="564" spans="1:5" x14ac:dyDescent="0.2">
      <c r="A564" s="11">
        <v>9</v>
      </c>
      <c r="B564" s="2">
        <v>2999.99999999994</v>
      </c>
      <c r="C564" s="2">
        <v>2.3561944901923448</v>
      </c>
      <c r="D564" s="2">
        <v>-146.0954523835</v>
      </c>
      <c r="E564" s="2">
        <v>77.245828184700002</v>
      </c>
    </row>
    <row r="565" spans="1:5" x14ac:dyDescent="0.2">
      <c r="A565" s="11">
        <v>9</v>
      </c>
      <c r="B565" s="2">
        <v>2999.9999999999864</v>
      </c>
      <c r="C565" s="2">
        <v>2.6179938779914917</v>
      </c>
      <c r="D565" s="2">
        <v>-165.35411634670001</v>
      </c>
      <c r="E565" s="2">
        <v>92.205092564799997</v>
      </c>
    </row>
    <row r="566" spans="1:5" x14ac:dyDescent="0.2">
      <c r="A566" s="11">
        <v>9</v>
      </c>
      <c r="B566" s="2">
        <v>3000.000000000005</v>
      </c>
      <c r="C566" s="2">
        <v>2.8797932657906311</v>
      </c>
      <c r="D566" s="2">
        <v>-137.25573258130001</v>
      </c>
      <c r="E566" s="2">
        <v>118.5830763985</v>
      </c>
    </row>
    <row r="567" spans="1:5" x14ac:dyDescent="0.2">
      <c r="A567" s="11">
        <v>9</v>
      </c>
      <c r="B567" s="2">
        <v>3000</v>
      </c>
      <c r="C567" s="2">
        <v>3.1415926535897931</v>
      </c>
      <c r="D567" s="2">
        <v>-184.42846082720001</v>
      </c>
      <c r="E567" s="2">
        <v>219.16115675200001</v>
      </c>
    </row>
    <row r="568" spans="1:5" x14ac:dyDescent="0.2">
      <c r="A568" s="11">
        <v>9</v>
      </c>
      <c r="B568" s="2">
        <v>3000.000000000005</v>
      </c>
      <c r="C568" s="2">
        <v>3.4033920413889551</v>
      </c>
      <c r="D568" s="2">
        <v>-248.72300413939999</v>
      </c>
      <c r="E568" s="2">
        <v>330.95585706110001</v>
      </c>
    </row>
    <row r="569" spans="1:5" x14ac:dyDescent="0.2">
      <c r="A569" s="11">
        <v>9</v>
      </c>
      <c r="B569" s="2">
        <v>2999.9999999999864</v>
      </c>
      <c r="C569" s="2">
        <v>3.6651914291880945</v>
      </c>
      <c r="D569" s="2">
        <v>-237.03389755020001</v>
      </c>
      <c r="E569" s="2">
        <v>495.63303733079999</v>
      </c>
    </row>
    <row r="570" spans="1:5" x14ac:dyDescent="0.2">
      <c r="A570" s="11">
        <v>9</v>
      </c>
      <c r="B570" s="2">
        <v>2999.99999999994</v>
      </c>
      <c r="C570" s="2">
        <v>3.9269908169872414</v>
      </c>
      <c r="D570" s="2">
        <v>-160.7157746412</v>
      </c>
      <c r="E570" s="2">
        <v>500.48705341610003</v>
      </c>
    </row>
    <row r="571" spans="1:5" x14ac:dyDescent="0.2">
      <c r="A571" s="11">
        <v>9</v>
      </c>
      <c r="B571" s="2">
        <v>2999.9999999999864</v>
      </c>
      <c r="C571" s="2">
        <v>4.1887902047863879</v>
      </c>
      <c r="D571" s="2">
        <v>-125.0528199349</v>
      </c>
      <c r="E571" s="2">
        <v>451.52227057649998</v>
      </c>
    </row>
    <row r="572" spans="1:5" x14ac:dyDescent="0.2">
      <c r="A572" s="11">
        <v>9</v>
      </c>
      <c r="B572" s="2">
        <v>3000.000000000005</v>
      </c>
      <c r="C572" s="2">
        <v>4.4505895925855281</v>
      </c>
      <c r="D572" s="2">
        <v>-85.817944245099994</v>
      </c>
      <c r="E572" s="2">
        <v>326.93164027300003</v>
      </c>
    </row>
    <row r="573" spans="1:5" x14ac:dyDescent="0.2">
      <c r="A573" s="11">
        <v>9</v>
      </c>
      <c r="B573" s="2">
        <v>3000</v>
      </c>
      <c r="C573" s="2">
        <v>4.7123889803846897</v>
      </c>
      <c r="D573" s="2">
        <v>-10.953928014700001</v>
      </c>
      <c r="E573" s="2">
        <v>202.7611891626</v>
      </c>
    </row>
    <row r="574" spans="1:5" x14ac:dyDescent="0.2">
      <c r="A574" s="11">
        <v>9</v>
      </c>
      <c r="B574" s="2">
        <v>3000.000000000005</v>
      </c>
      <c r="C574" s="2">
        <v>4.9741883681838512</v>
      </c>
      <c r="D574" s="2">
        <v>78.3479859885</v>
      </c>
      <c r="E574" s="2">
        <v>170.8999614169</v>
      </c>
    </row>
    <row r="575" spans="1:5" x14ac:dyDescent="0.2">
      <c r="A575" s="11">
        <v>9</v>
      </c>
      <c r="B575" s="2">
        <v>2999.9999999999864</v>
      </c>
      <c r="C575" s="2">
        <v>5.2359877559829915</v>
      </c>
      <c r="D575" s="2">
        <v>68.469593962499999</v>
      </c>
      <c r="E575" s="2">
        <v>230.4628867216</v>
      </c>
    </row>
    <row r="576" spans="1:5" x14ac:dyDescent="0.2">
      <c r="A576" s="11">
        <v>9</v>
      </c>
      <c r="B576" s="2">
        <v>2999.99999999994</v>
      </c>
      <c r="C576" s="2">
        <v>5.497787143782138</v>
      </c>
      <c r="D576" s="2">
        <v>85.231685048200006</v>
      </c>
      <c r="E576" s="2">
        <v>260.33935803729997</v>
      </c>
    </row>
    <row r="577" spans="1:5" x14ac:dyDescent="0.2">
      <c r="A577" s="11">
        <v>9</v>
      </c>
      <c r="B577" s="2">
        <v>2999.9999999999864</v>
      </c>
      <c r="C577" s="2">
        <v>5.7595865315812844</v>
      </c>
      <c r="D577" s="2">
        <v>75.535638061</v>
      </c>
      <c r="E577" s="2">
        <v>251.8166959111</v>
      </c>
    </row>
    <row r="578" spans="1:5" x14ac:dyDescent="0.2">
      <c r="A578" s="11">
        <v>9</v>
      </c>
      <c r="B578" s="2">
        <v>3000.000000000005</v>
      </c>
      <c r="C578" s="2">
        <v>6.0213859193804247</v>
      </c>
      <c r="D578" s="2">
        <v>87.486688516100003</v>
      </c>
      <c r="E578" s="2">
        <v>244.81825232060001</v>
      </c>
    </row>
    <row r="579" spans="1:5" x14ac:dyDescent="0.2">
      <c r="A579" s="13">
        <v>10</v>
      </c>
      <c r="B579" s="5">
        <v>1000</v>
      </c>
      <c r="C579" s="5">
        <v>0</v>
      </c>
      <c r="D579" s="5">
        <v>-21.559461315</v>
      </c>
      <c r="E579" s="5">
        <v>110.5581215767</v>
      </c>
    </row>
    <row r="580" spans="1:5" x14ac:dyDescent="0.2">
      <c r="A580" s="13">
        <v>10</v>
      </c>
      <c r="B580" s="5">
        <v>999.99999999993281</v>
      </c>
      <c r="C580" s="5">
        <v>0.78539816339744839</v>
      </c>
      <c r="D580" s="5">
        <v>-0.27680236320000001</v>
      </c>
      <c r="E580" s="5">
        <v>97.0015073573</v>
      </c>
    </row>
    <row r="581" spans="1:5" x14ac:dyDescent="0.2">
      <c r="A581" s="13">
        <v>10</v>
      </c>
      <c r="B581" s="5">
        <v>1000</v>
      </c>
      <c r="C581" s="5">
        <v>1.5707963267948966</v>
      </c>
      <c r="D581" s="5">
        <v>-24.874212691</v>
      </c>
      <c r="E581" s="5">
        <v>98.018091841300006</v>
      </c>
    </row>
    <row r="582" spans="1:5" x14ac:dyDescent="0.2">
      <c r="A582" s="13">
        <v>10</v>
      </c>
      <c r="B582" s="5">
        <v>999.99999999993281</v>
      </c>
      <c r="C582" s="5">
        <v>2.3561944901923448</v>
      </c>
      <c r="D582" s="5">
        <v>-42.986251333600002</v>
      </c>
      <c r="E582" s="5">
        <v>77.764386995799995</v>
      </c>
    </row>
    <row r="583" spans="1:5" x14ac:dyDescent="0.2">
      <c r="A583" s="13">
        <v>10</v>
      </c>
      <c r="B583" s="5">
        <v>1000</v>
      </c>
      <c r="C583" s="5">
        <v>3.1415926535897931</v>
      </c>
      <c r="D583" s="5">
        <v>-46.543858560799997</v>
      </c>
      <c r="E583" s="5">
        <v>93.983879426200005</v>
      </c>
    </row>
    <row r="584" spans="1:5" x14ac:dyDescent="0.2">
      <c r="A584" s="13">
        <v>10</v>
      </c>
      <c r="B584" s="5">
        <v>999.99999999993281</v>
      </c>
      <c r="C584" s="5">
        <v>3.9269908169872414</v>
      </c>
      <c r="D584" s="5">
        <v>-51.006370310500003</v>
      </c>
      <c r="E584" s="5">
        <v>89.175500258200003</v>
      </c>
    </row>
    <row r="585" spans="1:5" x14ac:dyDescent="0.2">
      <c r="A585" s="13">
        <v>10</v>
      </c>
      <c r="B585" s="5">
        <v>1000</v>
      </c>
      <c r="C585" s="5">
        <v>4.7123889803846897</v>
      </c>
      <c r="D585" s="5">
        <v>-32.625888340800003</v>
      </c>
      <c r="E585" s="5">
        <v>92.461075015700004</v>
      </c>
    </row>
    <row r="586" spans="1:5" x14ac:dyDescent="0.2">
      <c r="A586" s="13">
        <v>10</v>
      </c>
      <c r="B586" s="5">
        <v>999.99999999993281</v>
      </c>
      <c r="C586" s="5">
        <v>5.497787143782138</v>
      </c>
      <c r="D586" s="5">
        <v>-21.108829877200002</v>
      </c>
      <c r="E586" s="5">
        <v>79.678733062199996</v>
      </c>
    </row>
    <row r="587" spans="1:5" x14ac:dyDescent="0.2">
      <c r="A587" s="13">
        <v>10</v>
      </c>
      <c r="B587" s="5">
        <v>1666.6666666666999</v>
      </c>
      <c r="C587" s="5">
        <v>0</v>
      </c>
      <c r="D587" s="5">
        <v>6.0105549103999998</v>
      </c>
      <c r="E587" s="5">
        <v>86.669735189500003</v>
      </c>
    </row>
    <row r="588" spans="1:5" x14ac:dyDescent="0.2">
      <c r="A588" s="13">
        <v>10</v>
      </c>
      <c r="B588" s="5">
        <v>1666.666666666689</v>
      </c>
      <c r="C588" s="5">
        <v>0.48332194670608275</v>
      </c>
      <c r="D588" s="5">
        <v>-21.144088079399999</v>
      </c>
      <c r="E588" s="5">
        <v>95.414621728699998</v>
      </c>
    </row>
    <row r="589" spans="1:5" x14ac:dyDescent="0.2">
      <c r="A589" s="13">
        <v>10</v>
      </c>
      <c r="B589" s="5">
        <v>1666.666666666667</v>
      </c>
      <c r="C589" s="5">
        <v>0.96664389341221491</v>
      </c>
      <c r="D589" s="5">
        <v>-16.565989929800001</v>
      </c>
      <c r="E589" s="5">
        <v>134.11330790080001</v>
      </c>
    </row>
    <row r="590" spans="1:5" x14ac:dyDescent="0.2">
      <c r="A590" s="13">
        <v>10</v>
      </c>
      <c r="B590" s="5">
        <v>1666.6666666666429</v>
      </c>
      <c r="C590" s="5">
        <v>1.4499658401183677</v>
      </c>
      <c r="D590" s="5">
        <v>-79.188688645699997</v>
      </c>
      <c r="E590" s="5">
        <v>180.16245688949999</v>
      </c>
    </row>
    <row r="591" spans="1:5" x14ac:dyDescent="0.2">
      <c r="A591" s="13">
        <v>10</v>
      </c>
      <c r="B591" s="5">
        <v>1666.6666666666774</v>
      </c>
      <c r="C591" s="5">
        <v>1.9332877868244902</v>
      </c>
      <c r="D591" s="5">
        <v>-70.780737045199999</v>
      </c>
      <c r="E591" s="5">
        <v>83.350921338600003</v>
      </c>
    </row>
    <row r="592" spans="1:5" x14ac:dyDescent="0.2">
      <c r="A592" s="13">
        <v>10</v>
      </c>
      <c r="B592" s="5">
        <v>1666.6666666666483</v>
      </c>
      <c r="C592" s="5">
        <v>2.4166097335306205</v>
      </c>
      <c r="D592" s="5">
        <v>-80.717522223900005</v>
      </c>
      <c r="E592" s="5">
        <v>76.546195429299999</v>
      </c>
    </row>
    <row r="593" spans="1:5" x14ac:dyDescent="0.2">
      <c r="A593" s="13">
        <v>10</v>
      </c>
      <c r="B593" s="5">
        <v>1666.6666666667206</v>
      </c>
      <c r="C593" s="5">
        <v>2.8999316802367172</v>
      </c>
      <c r="D593" s="5">
        <v>-51.3310005198</v>
      </c>
      <c r="E593" s="5">
        <v>72.708501139000006</v>
      </c>
    </row>
    <row r="594" spans="1:5" x14ac:dyDescent="0.2">
      <c r="A594" s="13">
        <v>10</v>
      </c>
      <c r="B594" s="5">
        <v>1666.6666666667206</v>
      </c>
      <c r="C594" s="5">
        <v>3.383253626942869</v>
      </c>
      <c r="D594" s="5">
        <v>-28.825345953999999</v>
      </c>
      <c r="E594" s="5">
        <v>93.759304294900005</v>
      </c>
    </row>
    <row r="595" spans="1:5" x14ac:dyDescent="0.2">
      <c r="A595" s="13">
        <v>10</v>
      </c>
      <c r="B595" s="5">
        <v>1666.6666666666483</v>
      </c>
      <c r="C595" s="5">
        <v>3.8665755736489658</v>
      </c>
      <c r="D595" s="5">
        <v>-37.287452361100001</v>
      </c>
      <c r="E595" s="5">
        <v>101.38991111049999</v>
      </c>
    </row>
    <row r="596" spans="1:5" x14ac:dyDescent="0.2">
      <c r="A596" s="13">
        <v>10</v>
      </c>
      <c r="B596" s="5">
        <v>1666.6666666666774</v>
      </c>
      <c r="C596" s="5">
        <v>4.3498975203550962</v>
      </c>
      <c r="D596" s="5">
        <v>-33.147024696800003</v>
      </c>
      <c r="E596" s="5">
        <v>100.3594933932</v>
      </c>
    </row>
    <row r="597" spans="1:5" x14ac:dyDescent="0.2">
      <c r="A597" s="13">
        <v>10</v>
      </c>
      <c r="B597" s="5">
        <v>1666.6666666666429</v>
      </c>
      <c r="C597" s="5">
        <v>4.8332194670612187</v>
      </c>
      <c r="D597" s="5">
        <v>-24.756339558499999</v>
      </c>
      <c r="E597" s="5">
        <v>110.5936308715</v>
      </c>
    </row>
    <row r="598" spans="1:5" x14ac:dyDescent="0.2">
      <c r="A598" s="13">
        <v>10</v>
      </c>
      <c r="B598" s="5">
        <v>1666.666666666667</v>
      </c>
      <c r="C598" s="5">
        <v>5.3165414137673714</v>
      </c>
      <c r="D598" s="5">
        <v>-14.892392361600001</v>
      </c>
      <c r="E598" s="5">
        <v>102.300424408</v>
      </c>
    </row>
    <row r="599" spans="1:5" x14ac:dyDescent="0.2">
      <c r="A599" s="13">
        <v>10</v>
      </c>
      <c r="B599" s="5">
        <v>1666.666666666689</v>
      </c>
      <c r="C599" s="5">
        <v>5.7998633604735037</v>
      </c>
      <c r="D599" s="5">
        <v>-2.4615545972000001</v>
      </c>
      <c r="E599" s="5">
        <v>97.741790593999994</v>
      </c>
    </row>
    <row r="600" spans="1:5" x14ac:dyDescent="0.2">
      <c r="A600" s="13">
        <v>10</v>
      </c>
      <c r="B600" s="5">
        <v>2333.3333333332998</v>
      </c>
      <c r="C600" s="5">
        <v>0</v>
      </c>
      <c r="D600" s="5">
        <v>24.508703333300002</v>
      </c>
      <c r="E600" s="5">
        <v>124.6687811683</v>
      </c>
    </row>
    <row r="601" spans="1:5" x14ac:dyDescent="0.2">
      <c r="A601" s="13">
        <v>10</v>
      </c>
      <c r="B601" s="5">
        <v>2333.3333333333421</v>
      </c>
      <c r="C601" s="5">
        <v>0.33069396353575364</v>
      </c>
      <c r="D601" s="5">
        <v>-19.207286189600001</v>
      </c>
      <c r="E601" s="5">
        <v>121.17418634320001</v>
      </c>
    </row>
    <row r="602" spans="1:5" x14ac:dyDescent="0.2">
      <c r="A602" s="13">
        <v>10</v>
      </c>
      <c r="B602" s="5">
        <v>2333.3333333333767</v>
      </c>
      <c r="C602" s="5">
        <v>0.66138792707152561</v>
      </c>
      <c r="D602" s="5">
        <v>-2.2656175131</v>
      </c>
      <c r="E602" s="5">
        <v>130.46380646380001</v>
      </c>
    </row>
    <row r="603" spans="1:5" x14ac:dyDescent="0.2">
      <c r="A603" s="13">
        <v>10</v>
      </c>
      <c r="B603" s="5">
        <v>2333.3333333332894</v>
      </c>
      <c r="C603" s="5">
        <v>0.99208189060730567</v>
      </c>
      <c r="D603" s="5">
        <v>-27.073316268100001</v>
      </c>
      <c r="E603" s="5">
        <v>169.10885032069999</v>
      </c>
    </row>
    <row r="604" spans="1:5" x14ac:dyDescent="0.2">
      <c r="A604" s="13">
        <v>10</v>
      </c>
      <c r="B604" s="5">
        <v>2333.3333333332971</v>
      </c>
      <c r="C604" s="5">
        <v>1.3227758541430661</v>
      </c>
      <c r="D604" s="5">
        <v>-32.181848768800002</v>
      </c>
      <c r="E604" s="5">
        <v>164.34833801939999</v>
      </c>
    </row>
    <row r="605" spans="1:5" x14ac:dyDescent="0.2">
      <c r="A605" s="13">
        <v>10</v>
      </c>
      <c r="B605" s="5">
        <v>2333.3333333333667</v>
      </c>
      <c r="C605" s="5">
        <v>1.6534698176788183</v>
      </c>
      <c r="D605" s="5">
        <v>-52.826917785600003</v>
      </c>
      <c r="E605" s="5">
        <v>143.15145900179999</v>
      </c>
    </row>
    <row r="606" spans="1:5" x14ac:dyDescent="0.2">
      <c r="A606" s="13">
        <v>10</v>
      </c>
      <c r="B606" s="5">
        <v>2333.3333333333476</v>
      </c>
      <c r="C606" s="5">
        <v>1.9841637812146209</v>
      </c>
      <c r="D606" s="5">
        <v>-57.0150233775</v>
      </c>
      <c r="E606" s="5">
        <v>118.9057508584</v>
      </c>
    </row>
    <row r="607" spans="1:5" x14ac:dyDescent="0.2">
      <c r="A607" s="13">
        <v>10</v>
      </c>
      <c r="B607" s="5">
        <v>2333.333333333333</v>
      </c>
      <c r="C607" s="5">
        <v>2.3148577447503573</v>
      </c>
      <c r="D607" s="5">
        <v>-227.3162312014</v>
      </c>
      <c r="E607" s="5">
        <v>213.24969737059999</v>
      </c>
    </row>
    <row r="608" spans="1:5" x14ac:dyDescent="0.2">
      <c r="A608" s="13">
        <v>10</v>
      </c>
      <c r="B608" s="5">
        <v>2333.3333333333239</v>
      </c>
      <c r="C608" s="5">
        <v>2.6455517082861419</v>
      </c>
      <c r="D608" s="5">
        <v>-56.754353336599998</v>
      </c>
      <c r="E608" s="5">
        <v>99.105847142000002</v>
      </c>
    </row>
    <row r="609" spans="1:5" x14ac:dyDescent="0.2">
      <c r="A609" s="13">
        <v>10</v>
      </c>
      <c r="B609" s="5">
        <v>2333.3333333333512</v>
      </c>
      <c r="C609" s="5">
        <v>2.9762456718219017</v>
      </c>
      <c r="D609" s="5">
        <v>-60.187327740599997</v>
      </c>
      <c r="E609" s="5">
        <v>90.303056241700006</v>
      </c>
    </row>
    <row r="610" spans="1:5" x14ac:dyDescent="0.2">
      <c r="A610" s="13">
        <v>10</v>
      </c>
      <c r="B610" s="5">
        <v>2333.3333333333512</v>
      </c>
      <c r="C610" s="5">
        <v>3.3069396353576845</v>
      </c>
      <c r="D610" s="5">
        <v>-56.568176444300001</v>
      </c>
      <c r="E610" s="5">
        <v>88.435302474799997</v>
      </c>
    </row>
    <row r="611" spans="1:5" x14ac:dyDescent="0.2">
      <c r="A611" s="13">
        <v>10</v>
      </c>
      <c r="B611" s="5">
        <v>2333.3333333333239</v>
      </c>
      <c r="C611" s="5">
        <v>3.6376335988934443</v>
      </c>
      <c r="D611" s="5">
        <v>-60.293976452800003</v>
      </c>
      <c r="E611" s="5">
        <v>85.817213816000006</v>
      </c>
    </row>
    <row r="612" spans="1:5" x14ac:dyDescent="0.2">
      <c r="A612" s="13">
        <v>10</v>
      </c>
      <c r="B612" s="5">
        <v>2333.333333333333</v>
      </c>
      <c r="C612" s="5">
        <v>3.9683275624292289</v>
      </c>
      <c r="D612" s="5">
        <v>-34.7581454197</v>
      </c>
      <c r="E612" s="5">
        <v>96.914331328399996</v>
      </c>
    </row>
    <row r="613" spans="1:5" x14ac:dyDescent="0.2">
      <c r="A613" s="13">
        <v>10</v>
      </c>
      <c r="B613" s="5">
        <v>2333.3333333333476</v>
      </c>
      <c r="C613" s="5">
        <v>4.2990215259649656</v>
      </c>
      <c r="D613" s="5">
        <v>-35.183563998899999</v>
      </c>
      <c r="E613" s="5">
        <v>119.43446625040001</v>
      </c>
    </row>
    <row r="614" spans="1:5" x14ac:dyDescent="0.2">
      <c r="A614" s="13">
        <v>10</v>
      </c>
      <c r="B614" s="5">
        <v>2333.3333333333667</v>
      </c>
      <c r="C614" s="5">
        <v>4.6297154895007679</v>
      </c>
      <c r="D614" s="5">
        <v>-19.6450418756</v>
      </c>
      <c r="E614" s="5">
        <v>133.14471004059999</v>
      </c>
    </row>
    <row r="615" spans="1:5" x14ac:dyDescent="0.2">
      <c r="A615" s="13">
        <v>10</v>
      </c>
      <c r="B615" s="5">
        <v>2333.3333333332971</v>
      </c>
      <c r="C615" s="5">
        <v>4.9604094530365206</v>
      </c>
      <c r="D615" s="5">
        <v>6.0500008557999996</v>
      </c>
      <c r="E615" s="5">
        <v>133.2989809092</v>
      </c>
    </row>
    <row r="616" spans="1:5" x14ac:dyDescent="0.2">
      <c r="A616" s="13">
        <v>10</v>
      </c>
      <c r="B616" s="5">
        <v>2333.3333333332894</v>
      </c>
      <c r="C616" s="5">
        <v>5.2911034165722803</v>
      </c>
      <c r="D616" s="5">
        <v>35.3721167558</v>
      </c>
      <c r="E616" s="5">
        <v>137.27077558600001</v>
      </c>
    </row>
    <row r="617" spans="1:5" x14ac:dyDescent="0.2">
      <c r="A617" s="13">
        <v>10</v>
      </c>
      <c r="B617" s="5">
        <v>2333.3333333333767</v>
      </c>
      <c r="C617" s="5">
        <v>5.6217973801080605</v>
      </c>
      <c r="D617" s="5">
        <v>40.487416645099998</v>
      </c>
      <c r="E617" s="5">
        <v>115.42894002449999</v>
      </c>
    </row>
    <row r="618" spans="1:5" x14ac:dyDescent="0.2">
      <c r="A618" s="13">
        <v>10</v>
      </c>
      <c r="B618" s="5">
        <v>2333.3333333333421</v>
      </c>
      <c r="C618" s="5">
        <v>5.9524913436438327</v>
      </c>
      <c r="D618" s="5">
        <v>33.548470111599997</v>
      </c>
      <c r="E618" s="5">
        <v>114.43106892759999</v>
      </c>
    </row>
    <row r="619" spans="1:5" x14ac:dyDescent="0.2">
      <c r="A619" s="13">
        <v>10</v>
      </c>
      <c r="B619" s="5">
        <v>3000</v>
      </c>
      <c r="C619" s="5">
        <v>0</v>
      </c>
      <c r="D619" s="5">
        <v>56.621276938400001</v>
      </c>
      <c r="E619" s="5">
        <v>134.66051836969999</v>
      </c>
    </row>
    <row r="620" spans="1:5" x14ac:dyDescent="0.2">
      <c r="A620" s="13">
        <v>10</v>
      </c>
      <c r="B620" s="5">
        <v>3000.000000000005</v>
      </c>
      <c r="C620" s="5">
        <v>0.26179938779916201</v>
      </c>
      <c r="D620" s="5">
        <v>57.795222742999997</v>
      </c>
      <c r="E620" s="5">
        <v>148.96099917980001</v>
      </c>
    </row>
    <row r="621" spans="1:5" x14ac:dyDescent="0.2">
      <c r="A621" s="13">
        <v>10</v>
      </c>
      <c r="B621" s="5">
        <v>2999.9999999999864</v>
      </c>
      <c r="C621" s="5">
        <v>0.52359877559830148</v>
      </c>
      <c r="D621" s="5">
        <v>52.194576883099998</v>
      </c>
      <c r="E621" s="5">
        <v>138.74238813829999</v>
      </c>
    </row>
    <row r="622" spans="1:5" x14ac:dyDescent="0.2">
      <c r="A622" s="13">
        <v>10</v>
      </c>
      <c r="B622" s="5">
        <v>2999.99999999994</v>
      </c>
      <c r="C622" s="5">
        <v>0.78539816339744839</v>
      </c>
      <c r="D622" s="5">
        <v>1.0780320993000001</v>
      </c>
      <c r="E622" s="5">
        <v>289.19374583439998</v>
      </c>
    </row>
    <row r="623" spans="1:5" x14ac:dyDescent="0.2">
      <c r="A623" s="13">
        <v>10</v>
      </c>
      <c r="B623" s="5">
        <v>2999.9999999999864</v>
      </c>
      <c r="C623" s="5">
        <v>1.047197551196595</v>
      </c>
      <c r="D623" s="5">
        <v>-76.921778394100002</v>
      </c>
      <c r="E623" s="5">
        <v>337.85995201460003</v>
      </c>
    </row>
    <row r="624" spans="1:5" x14ac:dyDescent="0.2">
      <c r="A624" s="13">
        <v>10</v>
      </c>
      <c r="B624" s="5">
        <v>3000.000000000005</v>
      </c>
      <c r="C624" s="5">
        <v>1.3089969389957348</v>
      </c>
      <c r="D624" s="5">
        <v>-60.279719919400002</v>
      </c>
      <c r="E624" s="5">
        <v>266.81848245110001</v>
      </c>
    </row>
    <row r="625" spans="1:5" x14ac:dyDescent="0.2">
      <c r="A625" s="13">
        <v>10</v>
      </c>
      <c r="B625" s="5">
        <v>3000</v>
      </c>
      <c r="C625" s="5">
        <v>1.5707963267948966</v>
      </c>
      <c r="D625" s="5">
        <v>-48.869045134399997</v>
      </c>
      <c r="E625" s="5">
        <v>186.73757851689999</v>
      </c>
    </row>
    <row r="626" spans="1:5" x14ac:dyDescent="0.2">
      <c r="A626" s="13">
        <v>10</v>
      </c>
      <c r="B626" s="5">
        <v>3000.000000000005</v>
      </c>
      <c r="C626" s="5">
        <v>1.8325957145940583</v>
      </c>
      <c r="D626" s="5">
        <v>-57.951834047299997</v>
      </c>
      <c r="E626" s="5">
        <v>191.77487822910001</v>
      </c>
    </row>
    <row r="627" spans="1:5" x14ac:dyDescent="0.2">
      <c r="A627" s="13">
        <v>10</v>
      </c>
      <c r="B627" s="5">
        <v>2999.9999999999864</v>
      </c>
      <c r="C627" s="5">
        <v>2.0943951023931984</v>
      </c>
      <c r="D627" s="5">
        <v>-68.010442577299997</v>
      </c>
      <c r="E627" s="5">
        <v>219.0131741454</v>
      </c>
    </row>
    <row r="628" spans="1:5" x14ac:dyDescent="0.2">
      <c r="A628" s="13">
        <v>10</v>
      </c>
      <c r="B628" s="5">
        <v>2999.99999999994</v>
      </c>
      <c r="C628" s="5">
        <v>2.3561944901923448</v>
      </c>
      <c r="D628" s="5">
        <v>-66.357744868899999</v>
      </c>
      <c r="E628" s="5">
        <v>93.872171868300001</v>
      </c>
    </row>
    <row r="629" spans="1:5" x14ac:dyDescent="0.2">
      <c r="A629" s="13">
        <v>10</v>
      </c>
      <c r="B629" s="5">
        <v>2999.9999999999864</v>
      </c>
      <c r="C629" s="5">
        <v>2.6179938779914917</v>
      </c>
      <c r="D629" s="5">
        <v>-105.4056349155</v>
      </c>
      <c r="E629" s="5">
        <v>53.642356037200003</v>
      </c>
    </row>
    <row r="630" spans="1:5" x14ac:dyDescent="0.2">
      <c r="A630" s="13">
        <v>10</v>
      </c>
      <c r="B630" s="5">
        <v>3000.000000000005</v>
      </c>
      <c r="C630" s="5">
        <v>2.8797932657906311</v>
      </c>
      <c r="D630" s="5">
        <v>-143.50515002949999</v>
      </c>
      <c r="E630" s="5">
        <v>93.068638981199996</v>
      </c>
    </row>
    <row r="631" spans="1:5" x14ac:dyDescent="0.2">
      <c r="A631" s="13">
        <v>10</v>
      </c>
      <c r="B631" s="5">
        <v>3000</v>
      </c>
      <c r="C631" s="5">
        <v>3.1415926535897931</v>
      </c>
      <c r="D631" s="5">
        <v>-161.76326442690001</v>
      </c>
      <c r="E631" s="5">
        <v>107.9850867314</v>
      </c>
    </row>
    <row r="632" spans="1:5" x14ac:dyDescent="0.2">
      <c r="A632" s="13">
        <v>10</v>
      </c>
      <c r="B632" s="5">
        <v>3000.000000000005</v>
      </c>
      <c r="C632" s="5">
        <v>3.4033920413889551</v>
      </c>
      <c r="D632" s="5">
        <v>-180.0256331306</v>
      </c>
      <c r="E632" s="5">
        <v>148.00626919859999</v>
      </c>
    </row>
    <row r="633" spans="1:5" x14ac:dyDescent="0.2">
      <c r="A633" s="13">
        <v>10</v>
      </c>
      <c r="B633" s="5">
        <v>2999.9999999999864</v>
      </c>
      <c r="C633" s="5">
        <v>3.6651914291880945</v>
      </c>
      <c r="D633" s="5">
        <v>-163.86238500280001</v>
      </c>
      <c r="E633" s="5">
        <v>172.99974087019999</v>
      </c>
    </row>
    <row r="634" spans="1:5" x14ac:dyDescent="0.2">
      <c r="A634" s="13">
        <v>10</v>
      </c>
      <c r="B634" s="5">
        <v>2999.99999999994</v>
      </c>
      <c r="C634" s="5">
        <v>3.9269908169872414</v>
      </c>
      <c r="D634" s="5">
        <v>-136.96053222130001</v>
      </c>
      <c r="E634" s="5">
        <v>177.01917061809999</v>
      </c>
    </row>
    <row r="635" spans="1:5" x14ac:dyDescent="0.2">
      <c r="A635" s="13">
        <v>10</v>
      </c>
      <c r="B635" s="5">
        <v>2999.9999999999864</v>
      </c>
      <c r="C635" s="5">
        <v>4.1887902047863879</v>
      </c>
      <c r="D635" s="5">
        <v>-137.0710326137</v>
      </c>
      <c r="E635" s="5">
        <v>180.4692829613</v>
      </c>
    </row>
    <row r="636" spans="1:5" x14ac:dyDescent="0.2">
      <c r="A636" s="13">
        <v>10</v>
      </c>
      <c r="B636" s="5">
        <v>3000.000000000005</v>
      </c>
      <c r="C636" s="5">
        <v>4.4505895925855281</v>
      </c>
      <c r="D636" s="5">
        <v>-103.1790540578</v>
      </c>
      <c r="E636" s="5">
        <v>148.59701198479999</v>
      </c>
    </row>
    <row r="637" spans="1:5" x14ac:dyDescent="0.2">
      <c r="A637" s="13">
        <v>10</v>
      </c>
      <c r="B637" s="5">
        <v>3000</v>
      </c>
      <c r="C637" s="5">
        <v>4.7123889803846897</v>
      </c>
      <c r="D637" s="5">
        <v>-25.635864010999999</v>
      </c>
      <c r="E637" s="5">
        <v>122.24132046610001</v>
      </c>
    </row>
    <row r="638" spans="1:5" x14ac:dyDescent="0.2">
      <c r="A638" s="13">
        <v>10</v>
      </c>
      <c r="B638" s="5">
        <v>3000.000000000005</v>
      </c>
      <c r="C638" s="5">
        <v>4.9741883681838512</v>
      </c>
      <c r="D638" s="5">
        <v>-0.88376154070000001</v>
      </c>
      <c r="E638" s="5">
        <v>108.77523523249999</v>
      </c>
    </row>
    <row r="639" spans="1:5" x14ac:dyDescent="0.2">
      <c r="A639" s="13">
        <v>10</v>
      </c>
      <c r="B639" s="5">
        <v>2999.9999999999864</v>
      </c>
      <c r="C639" s="5">
        <v>5.2359877559829915</v>
      </c>
      <c r="D639" s="5">
        <v>19.192211826800001</v>
      </c>
      <c r="E639" s="5">
        <v>113.77238939359999</v>
      </c>
    </row>
    <row r="640" spans="1:5" x14ac:dyDescent="0.2">
      <c r="A640" s="13">
        <v>10</v>
      </c>
      <c r="B640" s="5">
        <v>2999.99999999994</v>
      </c>
      <c r="C640" s="5">
        <v>5.497787143782138</v>
      </c>
      <c r="D640" s="5">
        <v>70.766036176499995</v>
      </c>
      <c r="E640" s="5">
        <v>111.9422713868</v>
      </c>
    </row>
    <row r="641" spans="1:5" x14ac:dyDescent="0.2">
      <c r="A641" s="13">
        <v>10</v>
      </c>
      <c r="B641" s="5">
        <v>2999.9999999999864</v>
      </c>
      <c r="C641" s="5">
        <v>5.7595865315812844</v>
      </c>
      <c r="D641" s="5">
        <v>72.536479007899999</v>
      </c>
      <c r="E641" s="5">
        <v>130.66051254409999</v>
      </c>
    </row>
    <row r="642" spans="1:5" x14ac:dyDescent="0.2">
      <c r="A642" s="13">
        <v>10</v>
      </c>
      <c r="B642" s="5">
        <v>3000.000000000005</v>
      </c>
      <c r="C642" s="5">
        <v>6.0213859193804247</v>
      </c>
      <c r="D642" s="5">
        <v>73.164292386100001</v>
      </c>
      <c r="E642" s="5">
        <v>103.8781932975</v>
      </c>
    </row>
    <row r="643" spans="1:5" x14ac:dyDescent="0.2">
      <c r="A643" s="16">
        <v>11</v>
      </c>
      <c r="B643" s="8">
        <v>1000</v>
      </c>
      <c r="C643" s="8">
        <v>0</v>
      </c>
      <c r="D643" s="8">
        <v>-69.455557205600002</v>
      </c>
      <c r="E643" s="8">
        <v>120.64139765580001</v>
      </c>
    </row>
    <row r="644" spans="1:5" x14ac:dyDescent="0.2">
      <c r="A644" s="16">
        <v>11</v>
      </c>
      <c r="B644" s="8">
        <v>999.99999999993281</v>
      </c>
      <c r="C644" s="8">
        <v>0.78539816339744839</v>
      </c>
      <c r="D644" s="8">
        <v>-47.235988320200001</v>
      </c>
      <c r="E644" s="8">
        <v>101.42028811829999</v>
      </c>
    </row>
    <row r="645" spans="1:5" x14ac:dyDescent="0.2">
      <c r="A645" s="16">
        <v>11</v>
      </c>
      <c r="B645" s="8">
        <v>1000</v>
      </c>
      <c r="C645" s="8">
        <v>1.5707963267948966</v>
      </c>
      <c r="D645" s="8">
        <v>-45.405064757300003</v>
      </c>
      <c r="E645" s="8">
        <v>127.345769328</v>
      </c>
    </row>
    <row r="646" spans="1:5" x14ac:dyDescent="0.2">
      <c r="A646" s="16">
        <v>11</v>
      </c>
      <c r="B646" s="8">
        <v>999.99999999993281</v>
      </c>
      <c r="C646" s="8">
        <v>2.3561944901923448</v>
      </c>
      <c r="D646" s="8">
        <v>-58.681923164899999</v>
      </c>
      <c r="E646" s="8">
        <v>117.1445876284</v>
      </c>
    </row>
    <row r="647" spans="1:5" x14ac:dyDescent="0.2">
      <c r="A647" s="16">
        <v>11</v>
      </c>
      <c r="B647" s="8">
        <v>1000</v>
      </c>
      <c r="C647" s="8">
        <v>3.1415926535897931</v>
      </c>
      <c r="D647" s="8">
        <v>-26.531570786500001</v>
      </c>
      <c r="E647" s="8">
        <v>102.41022048950001</v>
      </c>
    </row>
    <row r="648" spans="1:5" x14ac:dyDescent="0.2">
      <c r="A648" s="16">
        <v>11</v>
      </c>
      <c r="B648" s="8">
        <v>999.99999999993281</v>
      </c>
      <c r="C648" s="8">
        <v>3.9269908169872414</v>
      </c>
      <c r="D648" s="8">
        <v>-18.372516827199998</v>
      </c>
      <c r="E648" s="8">
        <v>70.103000500099995</v>
      </c>
    </row>
    <row r="649" spans="1:5" x14ac:dyDescent="0.2">
      <c r="A649" s="16">
        <v>11</v>
      </c>
      <c r="B649" s="8">
        <v>1000</v>
      </c>
      <c r="C649" s="8">
        <v>4.7123889803846897</v>
      </c>
      <c r="D649" s="8">
        <v>-48.038458662399997</v>
      </c>
      <c r="E649" s="8">
        <v>86.544158320799994</v>
      </c>
    </row>
    <row r="650" spans="1:5" x14ac:dyDescent="0.2">
      <c r="A650" s="16">
        <v>11</v>
      </c>
      <c r="B650" s="8">
        <v>999.99999999993281</v>
      </c>
      <c r="C650" s="8">
        <v>5.497787143782138</v>
      </c>
      <c r="D650" s="8">
        <v>-55.779400006099998</v>
      </c>
      <c r="E650" s="8">
        <v>82.933275670900002</v>
      </c>
    </row>
    <row r="651" spans="1:5" x14ac:dyDescent="0.2">
      <c r="A651" s="16">
        <v>11</v>
      </c>
      <c r="B651" s="8">
        <v>1666.6666666666999</v>
      </c>
      <c r="C651" s="8">
        <v>0</v>
      </c>
      <c r="D651" s="8">
        <v>-76.178380529899997</v>
      </c>
      <c r="E651" s="8">
        <v>121.2014864313</v>
      </c>
    </row>
    <row r="652" spans="1:5" x14ac:dyDescent="0.2">
      <c r="A652" s="16">
        <v>11</v>
      </c>
      <c r="B652" s="8">
        <v>1666.666666666689</v>
      </c>
      <c r="C652" s="8">
        <v>0.48332194670608275</v>
      </c>
      <c r="D652" s="8">
        <v>-79.826799881200003</v>
      </c>
      <c r="E652" s="8">
        <v>146.3214459127</v>
      </c>
    </row>
    <row r="653" spans="1:5" x14ac:dyDescent="0.2">
      <c r="A653" s="16">
        <v>11</v>
      </c>
      <c r="B653" s="8">
        <v>1666.666666666667</v>
      </c>
      <c r="C653" s="8">
        <v>0.96664389341221491</v>
      </c>
      <c r="D653" s="8">
        <v>-38.275381089100001</v>
      </c>
      <c r="E653" s="8">
        <v>163.888736249</v>
      </c>
    </row>
    <row r="654" spans="1:5" x14ac:dyDescent="0.2">
      <c r="A654" s="16">
        <v>11</v>
      </c>
      <c r="B654" s="8">
        <v>1666.6666666666429</v>
      </c>
      <c r="C654" s="8">
        <v>1.4499658401183677</v>
      </c>
      <c r="D654" s="8">
        <v>-76.102459977400002</v>
      </c>
      <c r="E654" s="8">
        <v>152.587687867</v>
      </c>
    </row>
    <row r="655" spans="1:5" x14ac:dyDescent="0.2">
      <c r="A655" s="16">
        <v>11</v>
      </c>
      <c r="B655" s="8">
        <v>1666.6666666666774</v>
      </c>
      <c r="C655" s="8">
        <v>1.9332877868244902</v>
      </c>
      <c r="D655" s="8">
        <v>-81.630912236499995</v>
      </c>
      <c r="E655" s="8">
        <v>164.4774005413</v>
      </c>
    </row>
    <row r="656" spans="1:5" x14ac:dyDescent="0.2">
      <c r="A656" s="16">
        <v>11</v>
      </c>
      <c r="B656" s="8">
        <v>1666.6666666666483</v>
      </c>
      <c r="C656" s="8">
        <v>2.4166097335306205</v>
      </c>
      <c r="D656" s="8">
        <v>-52.461575845299997</v>
      </c>
      <c r="E656" s="8">
        <v>140.02716998400001</v>
      </c>
    </row>
    <row r="657" spans="1:5" x14ac:dyDescent="0.2">
      <c r="A657" s="16">
        <v>11</v>
      </c>
      <c r="B657" s="8">
        <v>1666.6666666667206</v>
      </c>
      <c r="C657" s="8">
        <v>2.8999316802367172</v>
      </c>
      <c r="D657" s="8">
        <v>-25.765254851400002</v>
      </c>
      <c r="E657" s="8">
        <v>95.149481085800005</v>
      </c>
    </row>
    <row r="658" spans="1:5" x14ac:dyDescent="0.2">
      <c r="A658" s="16">
        <v>11</v>
      </c>
      <c r="B658" s="8">
        <v>1666.6666666667206</v>
      </c>
      <c r="C658" s="8">
        <v>3.383253626942869</v>
      </c>
      <c r="D658" s="8">
        <v>14.311363335399999</v>
      </c>
      <c r="E658" s="8">
        <v>84.912044526599999</v>
      </c>
    </row>
    <row r="659" spans="1:5" x14ac:dyDescent="0.2">
      <c r="A659" s="16">
        <v>11</v>
      </c>
      <c r="B659" s="8">
        <v>1666.6666666666483</v>
      </c>
      <c r="C659" s="8">
        <v>3.8665755736489658</v>
      </c>
      <c r="D659" s="8">
        <v>-21.230593156000001</v>
      </c>
      <c r="E659" s="8">
        <v>60.788523772200001</v>
      </c>
    </row>
    <row r="660" spans="1:5" x14ac:dyDescent="0.2">
      <c r="A660" s="16">
        <v>11</v>
      </c>
      <c r="B660" s="8">
        <v>1666.6666666666774</v>
      </c>
      <c r="C660" s="8">
        <v>4.3498975203550962</v>
      </c>
      <c r="D660" s="8">
        <v>-1.3240383805</v>
      </c>
      <c r="E660" s="8">
        <v>40.838598250499999</v>
      </c>
    </row>
    <row r="661" spans="1:5" x14ac:dyDescent="0.2">
      <c r="A661" s="16">
        <v>11</v>
      </c>
      <c r="B661" s="8">
        <v>1666.6666666666429</v>
      </c>
      <c r="C661" s="8">
        <v>4.8332194670612187</v>
      </c>
      <c r="D661" s="8">
        <v>-56.600639067000003</v>
      </c>
      <c r="E661" s="8">
        <v>72.9834276168</v>
      </c>
    </row>
    <row r="662" spans="1:5" x14ac:dyDescent="0.2">
      <c r="A662" s="16">
        <v>11</v>
      </c>
      <c r="B662" s="8">
        <v>1666.666666666667</v>
      </c>
      <c r="C662" s="8">
        <v>5.3165414137673714</v>
      </c>
      <c r="D662" s="8">
        <v>-69.576956069199994</v>
      </c>
      <c r="E662" s="8">
        <v>105.5822251885</v>
      </c>
    </row>
    <row r="663" spans="1:5" x14ac:dyDescent="0.2">
      <c r="A663" s="16">
        <v>11</v>
      </c>
      <c r="B663" s="8">
        <v>1666.666666666689</v>
      </c>
      <c r="C663" s="8">
        <v>5.7998633604735037</v>
      </c>
      <c r="D663" s="8">
        <v>-89.505390400500005</v>
      </c>
      <c r="E663" s="8">
        <v>97.3230721897</v>
      </c>
    </row>
    <row r="664" spans="1:5" x14ac:dyDescent="0.2">
      <c r="A664" s="16">
        <v>11</v>
      </c>
      <c r="B664" s="8">
        <v>2333.3333333332998</v>
      </c>
      <c r="C664" s="8">
        <v>0</v>
      </c>
      <c r="D664" s="8">
        <v>-104.7240574488</v>
      </c>
      <c r="E664" s="8">
        <v>162.4290734546</v>
      </c>
    </row>
    <row r="665" spans="1:5" x14ac:dyDescent="0.2">
      <c r="A665" s="16">
        <v>11</v>
      </c>
      <c r="B665" s="8">
        <v>2333.3333333333421</v>
      </c>
      <c r="C665" s="8">
        <v>0.33069396353575364</v>
      </c>
      <c r="D665" s="8">
        <v>-106.071965685</v>
      </c>
      <c r="E665" s="8">
        <v>154.20286801419999</v>
      </c>
    </row>
    <row r="666" spans="1:5" x14ac:dyDescent="0.2">
      <c r="A666" s="16">
        <v>11</v>
      </c>
      <c r="B666" s="8">
        <v>2333.3333333333767</v>
      </c>
      <c r="C666" s="8">
        <v>0.66138792707152561</v>
      </c>
      <c r="D666" s="8">
        <v>-79.190755002000003</v>
      </c>
      <c r="E666" s="8">
        <v>137.608226933</v>
      </c>
    </row>
    <row r="667" spans="1:5" x14ac:dyDescent="0.2">
      <c r="A667" s="16">
        <v>11</v>
      </c>
      <c r="B667" s="8">
        <v>2333.3333333332894</v>
      </c>
      <c r="C667" s="8">
        <v>0.99208189060730567</v>
      </c>
      <c r="D667" s="8">
        <v>-73.345755303900006</v>
      </c>
      <c r="E667" s="8">
        <v>182.62583799870001</v>
      </c>
    </row>
    <row r="668" spans="1:5" x14ac:dyDescent="0.2">
      <c r="A668" s="16">
        <v>11</v>
      </c>
      <c r="B668" s="8">
        <v>2333.3333333332971</v>
      </c>
      <c r="C668" s="8">
        <v>1.3227758541430661</v>
      </c>
      <c r="D668" s="8">
        <v>-83.735164587900002</v>
      </c>
      <c r="E668" s="8">
        <v>201.31968429529999</v>
      </c>
    </row>
    <row r="669" spans="1:5" x14ac:dyDescent="0.2">
      <c r="A669" s="16">
        <v>11</v>
      </c>
      <c r="B669" s="8">
        <v>2333.3333333333667</v>
      </c>
      <c r="C669" s="8">
        <v>1.6534698176788183</v>
      </c>
      <c r="D669" s="8">
        <v>-87.693687052000001</v>
      </c>
      <c r="E669" s="8">
        <v>249.60555895659999</v>
      </c>
    </row>
    <row r="670" spans="1:5" x14ac:dyDescent="0.2">
      <c r="A670" s="16">
        <v>11</v>
      </c>
      <c r="B670" s="8">
        <v>2333.3333333333476</v>
      </c>
      <c r="C670" s="8">
        <v>1.9841637812146209</v>
      </c>
      <c r="D670" s="8">
        <v>-78.577400572800002</v>
      </c>
      <c r="E670" s="8">
        <v>233.94793316779999</v>
      </c>
    </row>
    <row r="671" spans="1:5" x14ac:dyDescent="0.2">
      <c r="A671" s="16">
        <v>11</v>
      </c>
      <c r="B671" s="8">
        <v>2333.333333333333</v>
      </c>
      <c r="C671" s="8">
        <v>2.3148577447503573</v>
      </c>
      <c r="D671" s="8">
        <v>-114.9410438184</v>
      </c>
      <c r="E671" s="8">
        <v>172.2808078747</v>
      </c>
    </row>
    <row r="672" spans="1:5" x14ac:dyDescent="0.2">
      <c r="A672" s="16">
        <v>11</v>
      </c>
      <c r="B672" s="8">
        <v>2333.3333333333239</v>
      </c>
      <c r="C672" s="8">
        <v>2.6455517082861419</v>
      </c>
      <c r="D672" s="8">
        <v>-38.663713916200003</v>
      </c>
      <c r="E672" s="8">
        <v>140.7499964228</v>
      </c>
    </row>
    <row r="673" spans="1:5" x14ac:dyDescent="0.2">
      <c r="A673" s="16">
        <v>11</v>
      </c>
      <c r="B673" s="8">
        <v>2333.3333333333512</v>
      </c>
      <c r="C673" s="8">
        <v>2.9762456718219017</v>
      </c>
      <c r="D673" s="8">
        <v>-10.9839737886</v>
      </c>
      <c r="E673" s="8">
        <v>122.9966630916</v>
      </c>
    </row>
    <row r="674" spans="1:5" x14ac:dyDescent="0.2">
      <c r="A674" s="16">
        <v>11</v>
      </c>
      <c r="B674" s="8">
        <v>2333.3333333333512</v>
      </c>
      <c r="C674" s="8">
        <v>3.3069396353576845</v>
      </c>
      <c r="D674" s="8">
        <v>17.564516620300001</v>
      </c>
      <c r="E674" s="8">
        <v>70.717765379799999</v>
      </c>
    </row>
    <row r="675" spans="1:5" x14ac:dyDescent="0.2">
      <c r="A675" s="16">
        <v>11</v>
      </c>
      <c r="B675" s="8">
        <v>2333.3333333333239</v>
      </c>
      <c r="C675" s="8">
        <v>3.6376335988934443</v>
      </c>
      <c r="D675" s="8">
        <v>8.0813310317999996</v>
      </c>
      <c r="E675" s="8">
        <v>65.772291252299993</v>
      </c>
    </row>
    <row r="676" spans="1:5" x14ac:dyDescent="0.2">
      <c r="A676" s="16">
        <v>11</v>
      </c>
      <c r="B676" s="8">
        <v>2333.333333333333</v>
      </c>
      <c r="C676" s="8">
        <v>3.9683275624292289</v>
      </c>
      <c r="D676" s="8">
        <v>-18.530797420700001</v>
      </c>
      <c r="E676" s="8">
        <v>56.455050233400002</v>
      </c>
    </row>
    <row r="677" spans="1:5" x14ac:dyDescent="0.2">
      <c r="A677" s="16">
        <v>11</v>
      </c>
      <c r="B677" s="8">
        <v>2333.3333333333476</v>
      </c>
      <c r="C677" s="8">
        <v>4.2990215259649656</v>
      </c>
      <c r="D677" s="8">
        <v>18.143848239299999</v>
      </c>
      <c r="E677" s="8">
        <v>54.778732748000003</v>
      </c>
    </row>
    <row r="678" spans="1:5" x14ac:dyDescent="0.2">
      <c r="A678" s="16">
        <v>11</v>
      </c>
      <c r="B678" s="8">
        <v>2333.3333333333667</v>
      </c>
      <c r="C678" s="8">
        <v>4.6297154895007679</v>
      </c>
      <c r="D678" s="8">
        <v>-20.199807252900001</v>
      </c>
      <c r="E678" s="8">
        <v>35.974397239200002</v>
      </c>
    </row>
    <row r="679" spans="1:5" x14ac:dyDescent="0.2">
      <c r="A679" s="16">
        <v>11</v>
      </c>
      <c r="B679" s="8">
        <v>2333.3333333332971</v>
      </c>
      <c r="C679" s="8">
        <v>4.9604094530365206</v>
      </c>
      <c r="D679" s="8">
        <v>-44.003518633799999</v>
      </c>
      <c r="E679" s="8">
        <v>54.4119434857</v>
      </c>
    </row>
    <row r="680" spans="1:5" x14ac:dyDescent="0.2">
      <c r="A680" s="16">
        <v>11</v>
      </c>
      <c r="B680" s="8">
        <v>2333.3333333332894</v>
      </c>
      <c r="C680" s="8">
        <v>5.2911034165722803</v>
      </c>
      <c r="D680" s="8">
        <v>-71.5312893272</v>
      </c>
      <c r="E680" s="8">
        <v>102.9089470597</v>
      </c>
    </row>
    <row r="681" spans="1:5" x14ac:dyDescent="0.2">
      <c r="A681" s="16">
        <v>11</v>
      </c>
      <c r="B681" s="8">
        <v>2333.3333333333767</v>
      </c>
      <c r="C681" s="8">
        <v>5.6217973801080605</v>
      </c>
      <c r="D681" s="8">
        <v>-114.149907442</v>
      </c>
      <c r="E681" s="8">
        <v>108.530700043</v>
      </c>
    </row>
    <row r="682" spans="1:5" x14ac:dyDescent="0.2">
      <c r="A682" s="16">
        <v>11</v>
      </c>
      <c r="B682" s="8">
        <v>2333.3333333333421</v>
      </c>
      <c r="C682" s="8">
        <v>5.9524913436438327</v>
      </c>
      <c r="D682" s="8">
        <v>-125.2885716975</v>
      </c>
      <c r="E682" s="8">
        <v>133.1889805994</v>
      </c>
    </row>
    <row r="683" spans="1:5" x14ac:dyDescent="0.2">
      <c r="A683" s="16">
        <v>11</v>
      </c>
      <c r="B683" s="8">
        <v>3000</v>
      </c>
      <c r="C683" s="8">
        <v>0</v>
      </c>
      <c r="D683" s="8">
        <v>-125.2762033513</v>
      </c>
      <c r="E683" s="8">
        <v>173.96187335319999</v>
      </c>
    </row>
    <row r="684" spans="1:5" x14ac:dyDescent="0.2">
      <c r="A684" s="16">
        <v>11</v>
      </c>
      <c r="B684" s="8">
        <v>3000.000000000005</v>
      </c>
      <c r="C684" s="8">
        <v>0.26179938779916201</v>
      </c>
      <c r="D684" s="8">
        <v>-78.325042592399996</v>
      </c>
      <c r="E684" s="8">
        <v>157.46181177779999</v>
      </c>
    </row>
    <row r="685" spans="1:5" x14ac:dyDescent="0.2">
      <c r="A685" s="16">
        <v>11</v>
      </c>
      <c r="B685" s="8">
        <v>2999.9999999999864</v>
      </c>
      <c r="C685" s="8">
        <v>0.52359877559830148</v>
      </c>
      <c r="D685" s="8">
        <v>-64.908464959499995</v>
      </c>
      <c r="E685" s="8">
        <v>135.47485723029999</v>
      </c>
    </row>
    <row r="686" spans="1:5" x14ac:dyDescent="0.2">
      <c r="A686" s="16">
        <v>11</v>
      </c>
      <c r="B686" s="8">
        <v>2999.99999999994</v>
      </c>
      <c r="C686" s="8">
        <v>0.78539816339744839</v>
      </c>
      <c r="D686" s="8">
        <v>-50.864160193899998</v>
      </c>
      <c r="E686" s="8">
        <v>175.24176107459999</v>
      </c>
    </row>
    <row r="687" spans="1:5" x14ac:dyDescent="0.2">
      <c r="A687" s="16">
        <v>11</v>
      </c>
      <c r="B687" s="8">
        <v>2999.9999999999864</v>
      </c>
      <c r="C687" s="8">
        <v>1.047197551196595</v>
      </c>
      <c r="D687" s="8">
        <v>-69.659677119400001</v>
      </c>
      <c r="E687" s="8">
        <v>191.6468176683</v>
      </c>
    </row>
    <row r="688" spans="1:5" x14ac:dyDescent="0.2">
      <c r="A688" s="16">
        <v>11</v>
      </c>
      <c r="B688" s="8">
        <v>3000.000000000005</v>
      </c>
      <c r="C688" s="8">
        <v>1.3089969389957348</v>
      </c>
      <c r="D688" s="8">
        <v>-151.96606533950001</v>
      </c>
      <c r="E688" s="8">
        <v>256.96516288200002</v>
      </c>
    </row>
    <row r="689" spans="1:5" x14ac:dyDescent="0.2">
      <c r="A689" s="16">
        <v>11</v>
      </c>
      <c r="B689" s="8">
        <v>3000</v>
      </c>
      <c r="C689" s="8">
        <v>1.5707963267948966</v>
      </c>
      <c r="D689" s="8">
        <v>-129.7692253237</v>
      </c>
      <c r="E689" s="8">
        <v>258.07889302680002</v>
      </c>
    </row>
    <row r="690" spans="1:5" x14ac:dyDescent="0.2">
      <c r="A690" s="16">
        <v>11</v>
      </c>
      <c r="B690" s="8">
        <v>3000.000000000005</v>
      </c>
      <c r="C690" s="8">
        <v>1.8325957145940583</v>
      </c>
      <c r="D690" s="8">
        <v>-120.916515441</v>
      </c>
      <c r="E690" s="8">
        <v>234.1736985837</v>
      </c>
    </row>
    <row r="691" spans="1:5" x14ac:dyDescent="0.2">
      <c r="A691" s="16">
        <v>11</v>
      </c>
      <c r="B691" s="8">
        <v>2999.9999999999864</v>
      </c>
      <c r="C691" s="8">
        <v>2.0943951023931984</v>
      </c>
      <c r="D691" s="8">
        <v>-75.287573120600001</v>
      </c>
      <c r="E691" s="8">
        <v>297.40930229740002</v>
      </c>
    </row>
    <row r="692" spans="1:5" x14ac:dyDescent="0.2">
      <c r="A692" s="16">
        <v>11</v>
      </c>
      <c r="B692" s="8">
        <v>2999.99999999994</v>
      </c>
      <c r="C692" s="8">
        <v>2.3561944901923448</v>
      </c>
      <c r="D692" s="8">
        <v>-53.363019313099997</v>
      </c>
      <c r="E692" s="8">
        <v>179.39522809869999</v>
      </c>
    </row>
    <row r="693" spans="1:5" x14ac:dyDescent="0.2">
      <c r="A693" s="16">
        <v>11</v>
      </c>
      <c r="B693" s="8">
        <v>2999.9999999999864</v>
      </c>
      <c r="C693" s="8">
        <v>2.6179938779914917</v>
      </c>
      <c r="D693" s="8">
        <v>-194.56026523579999</v>
      </c>
      <c r="E693" s="8">
        <v>102.3442983671</v>
      </c>
    </row>
    <row r="694" spans="1:5" x14ac:dyDescent="0.2">
      <c r="A694" s="16">
        <v>11</v>
      </c>
      <c r="B694" s="8">
        <v>3000.000000000005</v>
      </c>
      <c r="C694" s="8">
        <v>2.8797932657906311</v>
      </c>
      <c r="D694" s="8">
        <v>-250.56537405419999</v>
      </c>
      <c r="E694" s="8">
        <v>174.12787196080001</v>
      </c>
    </row>
    <row r="695" spans="1:5" x14ac:dyDescent="0.2">
      <c r="A695" s="16">
        <v>11</v>
      </c>
      <c r="B695" s="8">
        <v>3000</v>
      </c>
      <c r="C695" s="8">
        <v>3.1415926535897931</v>
      </c>
      <c r="D695" s="8">
        <v>-265.02342132000001</v>
      </c>
      <c r="E695" s="8">
        <v>248.74266577770001</v>
      </c>
    </row>
    <row r="696" spans="1:5" x14ac:dyDescent="0.2">
      <c r="A696" s="16">
        <v>11</v>
      </c>
      <c r="B696" s="8">
        <v>3000.000000000005</v>
      </c>
      <c r="C696" s="8">
        <v>3.4033920413889551</v>
      </c>
      <c r="D696" s="8">
        <v>-155.56999260929999</v>
      </c>
      <c r="E696" s="8">
        <v>186.13920482980001</v>
      </c>
    </row>
    <row r="697" spans="1:5" x14ac:dyDescent="0.2">
      <c r="A697" s="16">
        <v>11</v>
      </c>
      <c r="B697" s="8">
        <v>2999.9999999999864</v>
      </c>
      <c r="C697" s="8">
        <v>3.6651914291880945</v>
      </c>
      <c r="D697" s="8">
        <v>-134.26600274180001</v>
      </c>
      <c r="E697" s="8">
        <v>191.50217704600001</v>
      </c>
    </row>
    <row r="698" spans="1:5" x14ac:dyDescent="0.2">
      <c r="A698" s="16">
        <v>11</v>
      </c>
      <c r="B698" s="8">
        <v>2999.99999999994</v>
      </c>
      <c r="C698" s="8">
        <v>3.9269908169872414</v>
      </c>
      <c r="D698" s="8">
        <v>-124.3545723572</v>
      </c>
      <c r="E698" s="8">
        <v>158.95241440340001</v>
      </c>
    </row>
    <row r="699" spans="1:5" x14ac:dyDescent="0.2">
      <c r="A699" s="16">
        <v>11</v>
      </c>
      <c r="B699" s="8">
        <v>2999.9999999999864</v>
      </c>
      <c r="C699" s="8">
        <v>4.1887902047863879</v>
      </c>
      <c r="D699" s="8">
        <v>-152.65487271879999</v>
      </c>
      <c r="E699" s="8">
        <v>150.69814672320001</v>
      </c>
    </row>
    <row r="700" spans="1:5" x14ac:dyDescent="0.2">
      <c r="A700" s="16">
        <v>11</v>
      </c>
      <c r="B700" s="8">
        <v>3000.000000000005</v>
      </c>
      <c r="C700" s="8">
        <v>4.4505895925855281</v>
      </c>
      <c r="D700" s="8">
        <v>-124.7997057738</v>
      </c>
      <c r="E700" s="8">
        <v>99.922063314799999</v>
      </c>
    </row>
    <row r="701" spans="1:5" x14ac:dyDescent="0.2">
      <c r="A701" s="16">
        <v>11</v>
      </c>
      <c r="B701" s="8">
        <v>3000</v>
      </c>
      <c r="C701" s="8">
        <v>4.7123889803846897</v>
      </c>
      <c r="D701" s="8">
        <v>-97.574753058599995</v>
      </c>
      <c r="E701" s="8">
        <v>48.809260929799997</v>
      </c>
    </row>
    <row r="702" spans="1:5" x14ac:dyDescent="0.2">
      <c r="A702" s="16">
        <v>11</v>
      </c>
      <c r="B702" s="8">
        <v>3000.000000000005</v>
      </c>
      <c r="C702" s="8">
        <v>4.9741883681838512</v>
      </c>
      <c r="D702" s="8">
        <v>-106.17223511340001</v>
      </c>
      <c r="E702" s="8">
        <v>34.615031393999999</v>
      </c>
    </row>
    <row r="703" spans="1:5" x14ac:dyDescent="0.2">
      <c r="A703" s="16">
        <v>11</v>
      </c>
      <c r="B703" s="8">
        <v>2999.9999999999864</v>
      </c>
      <c r="C703" s="8">
        <v>5.2359877559829915</v>
      </c>
      <c r="D703" s="8">
        <v>-121.2390539813</v>
      </c>
      <c r="E703" s="8">
        <v>82.991351778099997</v>
      </c>
    </row>
    <row r="704" spans="1:5" x14ac:dyDescent="0.2">
      <c r="A704" s="16">
        <v>11</v>
      </c>
      <c r="B704" s="8">
        <v>2999.99999999994</v>
      </c>
      <c r="C704" s="8">
        <v>5.497787143782138</v>
      </c>
      <c r="D704" s="8">
        <v>-126.229227454</v>
      </c>
      <c r="E704" s="8">
        <v>123.30785702110001</v>
      </c>
    </row>
    <row r="705" spans="1:5" x14ac:dyDescent="0.2">
      <c r="A705" s="16">
        <v>11</v>
      </c>
      <c r="B705" s="8">
        <v>2999.9999999999864</v>
      </c>
      <c r="C705" s="8">
        <v>5.7595865315812844</v>
      </c>
      <c r="D705" s="8">
        <v>-161.1725472128</v>
      </c>
      <c r="E705" s="8">
        <v>150.8814431747</v>
      </c>
    </row>
    <row r="706" spans="1:5" x14ac:dyDescent="0.2">
      <c r="A706" s="16">
        <v>11</v>
      </c>
      <c r="B706" s="8">
        <v>3000.000000000005</v>
      </c>
      <c r="C706" s="8">
        <v>6.0213859193804247</v>
      </c>
      <c r="D706" s="8">
        <v>-112.3931217784</v>
      </c>
      <c r="E706" s="8">
        <v>182.55947956369999</v>
      </c>
    </row>
    <row r="707" spans="1:5" x14ac:dyDescent="0.2">
      <c r="A707" s="11">
        <v>12</v>
      </c>
      <c r="B707" s="2">
        <v>1000</v>
      </c>
      <c r="C707" s="2">
        <v>0</v>
      </c>
      <c r="D707" s="2">
        <v>-89.804153032800002</v>
      </c>
      <c r="E707" s="2">
        <v>365.20166552339998</v>
      </c>
    </row>
    <row r="708" spans="1:5" x14ac:dyDescent="0.2">
      <c r="A708" s="11">
        <v>12</v>
      </c>
      <c r="B708" s="2">
        <v>999.99999999993281</v>
      </c>
      <c r="C708" s="2">
        <v>0.78539816339744839</v>
      </c>
      <c r="D708" s="2">
        <v>-54.153696514499998</v>
      </c>
      <c r="E708" s="2">
        <v>343.61835141889998</v>
      </c>
    </row>
    <row r="709" spans="1:5" x14ac:dyDescent="0.2">
      <c r="A709" s="11">
        <v>12</v>
      </c>
      <c r="B709" s="2">
        <v>1000</v>
      </c>
      <c r="C709" s="2">
        <v>1.5707963267948966</v>
      </c>
      <c r="D709" s="2">
        <v>-72.264569549900003</v>
      </c>
      <c r="E709" s="2">
        <v>303.97836917709998</v>
      </c>
    </row>
    <row r="710" spans="1:5" x14ac:dyDescent="0.2">
      <c r="A710" s="11">
        <v>12</v>
      </c>
      <c r="B710" s="2">
        <v>999.99999999993281</v>
      </c>
      <c r="C710" s="2">
        <v>2.3561944901923448</v>
      </c>
      <c r="D710" s="2">
        <v>-84.288200474099995</v>
      </c>
      <c r="E710" s="2">
        <v>287.70502206200001</v>
      </c>
    </row>
    <row r="711" spans="1:5" x14ac:dyDescent="0.2">
      <c r="A711" s="11">
        <v>12</v>
      </c>
      <c r="B711" s="2">
        <v>1000</v>
      </c>
      <c r="C711" s="2">
        <v>3.1415926535897931</v>
      </c>
      <c r="D711" s="2">
        <v>-55.027581503</v>
      </c>
      <c r="E711" s="2">
        <v>296.83594219759999</v>
      </c>
    </row>
    <row r="712" spans="1:5" x14ac:dyDescent="0.2">
      <c r="A712" s="11">
        <v>12</v>
      </c>
      <c r="B712" s="2">
        <v>999.99999999993281</v>
      </c>
      <c r="C712" s="2">
        <v>3.9269908169872414</v>
      </c>
      <c r="D712" s="2">
        <v>-50.267937113199999</v>
      </c>
      <c r="E712" s="2">
        <v>280.90018948199997</v>
      </c>
    </row>
    <row r="713" spans="1:5" x14ac:dyDescent="0.2">
      <c r="A713" s="11">
        <v>12</v>
      </c>
      <c r="B713" s="2">
        <v>1000</v>
      </c>
      <c r="C713" s="2">
        <v>4.7123889803846897</v>
      </c>
      <c r="D713" s="2">
        <v>-39.875029919299998</v>
      </c>
      <c r="E713" s="2">
        <v>284.41411357200002</v>
      </c>
    </row>
    <row r="714" spans="1:5" x14ac:dyDescent="0.2">
      <c r="A714" s="11">
        <v>12</v>
      </c>
      <c r="B714" s="2">
        <v>999.99999999993281</v>
      </c>
      <c r="C714" s="2">
        <v>5.497787143782138</v>
      </c>
      <c r="D714" s="2">
        <v>-56.378096409599998</v>
      </c>
      <c r="E714" s="2">
        <v>327.45205677090001</v>
      </c>
    </row>
    <row r="715" spans="1:5" x14ac:dyDescent="0.2">
      <c r="A715" s="11">
        <v>12</v>
      </c>
      <c r="B715" s="2">
        <v>1666.6666666666999</v>
      </c>
      <c r="C715" s="2">
        <v>0</v>
      </c>
      <c r="D715" s="2">
        <v>-61.486181784400003</v>
      </c>
      <c r="E715" s="2">
        <v>375.30928126589998</v>
      </c>
    </row>
    <row r="716" spans="1:5" x14ac:dyDescent="0.2">
      <c r="A716" s="11">
        <v>12</v>
      </c>
      <c r="B716" s="2">
        <v>1666.666666666689</v>
      </c>
      <c r="C716" s="2">
        <v>0.48332194670608275</v>
      </c>
      <c r="D716" s="2">
        <v>-88.123745970300007</v>
      </c>
      <c r="E716" s="2">
        <v>380.36220737910003</v>
      </c>
    </row>
    <row r="717" spans="1:5" x14ac:dyDescent="0.2">
      <c r="A717" s="11">
        <v>12</v>
      </c>
      <c r="B717" s="2">
        <v>1666.666666666667</v>
      </c>
      <c r="C717" s="2">
        <v>0.96664389341221491</v>
      </c>
      <c r="D717" s="2">
        <v>-89.640641963199997</v>
      </c>
      <c r="E717" s="2">
        <v>425.9992020981</v>
      </c>
    </row>
    <row r="718" spans="1:5" x14ac:dyDescent="0.2">
      <c r="A718" s="11">
        <v>12</v>
      </c>
      <c r="B718" s="2">
        <v>1666.6666666666429</v>
      </c>
      <c r="C718" s="2">
        <v>1.4499658401183677</v>
      </c>
      <c r="D718" s="2">
        <v>-87.162432063099999</v>
      </c>
      <c r="E718" s="2">
        <v>315.55301563799998</v>
      </c>
    </row>
    <row r="719" spans="1:5" x14ac:dyDescent="0.2">
      <c r="A719" s="11">
        <v>12</v>
      </c>
      <c r="B719" s="2">
        <v>1666.6666666666774</v>
      </c>
      <c r="C719" s="2">
        <v>1.9332877868244902</v>
      </c>
      <c r="D719" s="2">
        <v>-72.629160693700001</v>
      </c>
      <c r="E719" s="2">
        <v>279.01196646570003</v>
      </c>
    </row>
    <row r="720" spans="1:5" x14ac:dyDescent="0.2">
      <c r="A720" s="11">
        <v>12</v>
      </c>
      <c r="B720" s="2">
        <v>1666.6666666666483</v>
      </c>
      <c r="C720" s="2">
        <v>2.4166097335306205</v>
      </c>
      <c r="D720" s="2">
        <v>-91.151814737799995</v>
      </c>
      <c r="E720" s="2">
        <v>272.92101633919998</v>
      </c>
    </row>
    <row r="721" spans="1:5" x14ac:dyDescent="0.2">
      <c r="A721" s="11">
        <v>12</v>
      </c>
      <c r="B721" s="2">
        <v>1666.6666666667206</v>
      </c>
      <c r="C721" s="2">
        <v>2.8999316802367172</v>
      </c>
      <c r="D721" s="2">
        <v>-46.101602695799997</v>
      </c>
      <c r="E721" s="2">
        <v>270.15238994750001</v>
      </c>
    </row>
    <row r="722" spans="1:5" x14ac:dyDescent="0.2">
      <c r="A722" s="11">
        <v>12</v>
      </c>
      <c r="B722" s="2">
        <v>1666.6666666667206</v>
      </c>
      <c r="C722" s="2">
        <v>3.383253626942869</v>
      </c>
      <c r="D722" s="2">
        <v>-29.642587643199999</v>
      </c>
      <c r="E722" s="2">
        <v>288.35563743749998</v>
      </c>
    </row>
    <row r="723" spans="1:5" x14ac:dyDescent="0.2">
      <c r="A723" s="11">
        <v>12</v>
      </c>
      <c r="B723" s="2">
        <v>1666.6666666666483</v>
      </c>
      <c r="C723" s="2">
        <v>3.8665755736489658</v>
      </c>
      <c r="D723" s="2">
        <v>-55.257303723600003</v>
      </c>
      <c r="E723" s="2">
        <v>280.41067246080001</v>
      </c>
    </row>
    <row r="724" spans="1:5" x14ac:dyDescent="0.2">
      <c r="A724" s="11">
        <v>12</v>
      </c>
      <c r="B724" s="2">
        <v>1666.6666666666774</v>
      </c>
      <c r="C724" s="2">
        <v>4.3498975203550962</v>
      </c>
      <c r="D724" s="2">
        <v>-48.584067681900002</v>
      </c>
      <c r="E724" s="2">
        <v>247.4438516836</v>
      </c>
    </row>
    <row r="725" spans="1:5" x14ac:dyDescent="0.2">
      <c r="A725" s="11">
        <v>12</v>
      </c>
      <c r="B725" s="2">
        <v>1666.6666666666429</v>
      </c>
      <c r="C725" s="2">
        <v>4.8332194670612187</v>
      </c>
      <c r="D725" s="2">
        <v>-90.439442227399994</v>
      </c>
      <c r="E725" s="2">
        <v>268.4030721446</v>
      </c>
    </row>
    <row r="726" spans="1:5" x14ac:dyDescent="0.2">
      <c r="A726" s="11">
        <v>12</v>
      </c>
      <c r="B726" s="2">
        <v>1666.666666666667</v>
      </c>
      <c r="C726" s="2">
        <v>5.3165414137673714</v>
      </c>
      <c r="D726" s="2">
        <v>-30.8493952271</v>
      </c>
      <c r="E726" s="2">
        <v>310.14825185730001</v>
      </c>
    </row>
    <row r="727" spans="1:5" x14ac:dyDescent="0.2">
      <c r="A727" s="11">
        <v>12</v>
      </c>
      <c r="B727" s="2">
        <v>1666.666666666689</v>
      </c>
      <c r="C727" s="2">
        <v>5.7998633604735037</v>
      </c>
      <c r="D727" s="2">
        <v>-64.912620418200007</v>
      </c>
      <c r="E727" s="2">
        <v>321.7536803397</v>
      </c>
    </row>
    <row r="728" spans="1:5" x14ac:dyDescent="0.2">
      <c r="A728" s="11">
        <v>12</v>
      </c>
      <c r="B728" s="2">
        <v>2333.3333333332998</v>
      </c>
      <c r="C728" s="2">
        <v>0</v>
      </c>
      <c r="D728" s="2">
        <v>-4.0203462847999996</v>
      </c>
      <c r="E728" s="2">
        <v>405.1682571339</v>
      </c>
    </row>
    <row r="729" spans="1:5" x14ac:dyDescent="0.2">
      <c r="A729" s="11">
        <v>12</v>
      </c>
      <c r="B729" s="2">
        <v>2333.3333333333421</v>
      </c>
      <c r="C729" s="2">
        <v>0.33069396353575364</v>
      </c>
      <c r="D729" s="2">
        <v>-46.079825832200001</v>
      </c>
      <c r="E729" s="2">
        <v>469.30205667439998</v>
      </c>
    </row>
    <row r="730" spans="1:5" x14ac:dyDescent="0.2">
      <c r="A730" s="11">
        <v>12</v>
      </c>
      <c r="B730" s="2">
        <v>2333.3333333333767</v>
      </c>
      <c r="C730" s="2">
        <v>0.66138792707152561</v>
      </c>
      <c r="D730" s="2">
        <v>-80.164943126099999</v>
      </c>
      <c r="E730" s="2">
        <v>443.1120808119</v>
      </c>
    </row>
    <row r="731" spans="1:5" x14ac:dyDescent="0.2">
      <c r="A731" s="11">
        <v>12</v>
      </c>
      <c r="B731" s="2">
        <v>2333.3333333332894</v>
      </c>
      <c r="C731" s="2">
        <v>0.99208189060730567</v>
      </c>
      <c r="D731" s="2">
        <v>-112.9158085179</v>
      </c>
      <c r="E731" s="2">
        <v>497.788560706</v>
      </c>
    </row>
    <row r="732" spans="1:5" x14ac:dyDescent="0.2">
      <c r="A732" s="11">
        <v>12</v>
      </c>
      <c r="B732" s="2">
        <v>2333.3333333332971</v>
      </c>
      <c r="C732" s="2">
        <v>1.3227758541430661</v>
      </c>
      <c r="D732" s="2">
        <v>-90.631648247599998</v>
      </c>
      <c r="E732" s="2">
        <v>373.0274577193</v>
      </c>
    </row>
    <row r="733" spans="1:5" x14ac:dyDescent="0.2">
      <c r="A733" s="11">
        <v>12</v>
      </c>
      <c r="B733" s="2">
        <v>2333.3333333333667</v>
      </c>
      <c r="C733" s="2">
        <v>1.6534698176788183</v>
      </c>
      <c r="D733" s="2">
        <v>-62.039486725499998</v>
      </c>
      <c r="E733" s="2">
        <v>349.12727955669999</v>
      </c>
    </row>
    <row r="734" spans="1:5" x14ac:dyDescent="0.2">
      <c r="A734" s="11">
        <v>12</v>
      </c>
      <c r="B734" s="2">
        <v>2333.3333333333476</v>
      </c>
      <c r="C734" s="2">
        <v>1.9841637812146209</v>
      </c>
      <c r="D734" s="2">
        <v>-84.695426232200006</v>
      </c>
      <c r="E734" s="2">
        <v>289.34941898570003</v>
      </c>
    </row>
    <row r="735" spans="1:5" x14ac:dyDescent="0.2">
      <c r="A735" s="11">
        <v>12</v>
      </c>
      <c r="B735" s="2">
        <v>2333.333333333333</v>
      </c>
      <c r="C735" s="2">
        <v>2.3148577447503573</v>
      </c>
      <c r="D735" s="2">
        <v>-97.537322551399996</v>
      </c>
      <c r="E735" s="2">
        <v>231.98959945819999</v>
      </c>
    </row>
    <row r="736" spans="1:5" x14ac:dyDescent="0.2">
      <c r="A736" s="11">
        <v>12</v>
      </c>
      <c r="B736" s="2">
        <v>2333.3333333333239</v>
      </c>
      <c r="C736" s="2">
        <v>2.6455517082861419</v>
      </c>
      <c r="D736" s="2">
        <v>-73.168499216200004</v>
      </c>
      <c r="E736" s="2">
        <v>212.0688091666</v>
      </c>
    </row>
    <row r="737" spans="1:5" x14ac:dyDescent="0.2">
      <c r="A737" s="11">
        <v>12</v>
      </c>
      <c r="B737" s="2">
        <v>2333.3333333333512</v>
      </c>
      <c r="C737" s="2">
        <v>2.9762456718219017</v>
      </c>
      <c r="D737" s="2">
        <v>-73.360251323300005</v>
      </c>
      <c r="E737" s="2">
        <v>241.73038542329999</v>
      </c>
    </row>
    <row r="738" spans="1:5" x14ac:dyDescent="0.2">
      <c r="A738" s="11">
        <v>12</v>
      </c>
      <c r="B738" s="2">
        <v>2333.3333333333512</v>
      </c>
      <c r="C738" s="2">
        <v>3.3069396353576845</v>
      </c>
      <c r="D738" s="2">
        <v>-64.855125399499997</v>
      </c>
      <c r="E738" s="2">
        <v>275.842802597</v>
      </c>
    </row>
    <row r="739" spans="1:5" x14ac:dyDescent="0.2">
      <c r="A739" s="11">
        <v>12</v>
      </c>
      <c r="B739" s="2">
        <v>2333.3333333333239</v>
      </c>
      <c r="C739" s="2">
        <v>3.6376335988934443</v>
      </c>
      <c r="D739" s="2">
        <v>-53.406999843299999</v>
      </c>
      <c r="E739" s="2">
        <v>268.63822348759999</v>
      </c>
    </row>
    <row r="740" spans="1:5" x14ac:dyDescent="0.2">
      <c r="A740" s="11">
        <v>12</v>
      </c>
      <c r="B740" s="2">
        <v>2333.333333333333</v>
      </c>
      <c r="C740" s="2">
        <v>3.9683275624292289</v>
      </c>
      <c r="D740" s="2">
        <v>-58.100599684400002</v>
      </c>
      <c r="E740" s="2">
        <v>262.22744613949999</v>
      </c>
    </row>
    <row r="741" spans="1:5" x14ac:dyDescent="0.2">
      <c r="A741" s="11">
        <v>12</v>
      </c>
      <c r="B741" s="2">
        <v>2333.3333333333476</v>
      </c>
      <c r="C741" s="2">
        <v>4.2990215259649656</v>
      </c>
      <c r="D741" s="2">
        <v>-36.755629166699997</v>
      </c>
      <c r="E741" s="2">
        <v>219.2068995313</v>
      </c>
    </row>
    <row r="742" spans="1:5" x14ac:dyDescent="0.2">
      <c r="A742" s="11">
        <v>12</v>
      </c>
      <c r="B742" s="2">
        <v>2333.3333333333667</v>
      </c>
      <c r="C742" s="2">
        <v>4.6297154895007679</v>
      </c>
      <c r="D742" s="2">
        <v>-29.370646429600001</v>
      </c>
      <c r="E742" s="2">
        <v>187.5189975831</v>
      </c>
    </row>
    <row r="743" spans="1:5" x14ac:dyDescent="0.2">
      <c r="A743" s="11">
        <v>12</v>
      </c>
      <c r="B743" s="2">
        <v>2333.3333333332971</v>
      </c>
      <c r="C743" s="2">
        <v>4.9604094530365206</v>
      </c>
      <c r="D743" s="2">
        <v>-16.497742622099999</v>
      </c>
      <c r="E743" s="2">
        <v>210.18845448350001</v>
      </c>
    </row>
    <row r="744" spans="1:5" x14ac:dyDescent="0.2">
      <c r="A744" s="11">
        <v>12</v>
      </c>
      <c r="B744" s="2">
        <v>2333.3333333332894</v>
      </c>
      <c r="C744" s="2">
        <v>5.2911034165722803</v>
      </c>
      <c r="D744" s="2">
        <v>-10.6844949503</v>
      </c>
      <c r="E744" s="2">
        <v>279.92502135640001</v>
      </c>
    </row>
    <row r="745" spans="1:5" x14ac:dyDescent="0.2">
      <c r="A745" s="11">
        <v>12</v>
      </c>
      <c r="B745" s="2">
        <v>2333.3333333333767</v>
      </c>
      <c r="C745" s="2">
        <v>5.6217973801080605</v>
      </c>
      <c r="D745" s="2">
        <v>-10.0573622833</v>
      </c>
      <c r="E745" s="2">
        <v>315.45315853400001</v>
      </c>
    </row>
    <row r="746" spans="1:5" x14ac:dyDescent="0.2">
      <c r="A746" s="11">
        <v>12</v>
      </c>
      <c r="B746" s="2">
        <v>2333.3333333333421</v>
      </c>
      <c r="C746" s="2">
        <v>5.9524913436438327</v>
      </c>
      <c r="D746" s="2">
        <v>-9.4376553206999994</v>
      </c>
      <c r="E746" s="2">
        <v>391.17088087259998</v>
      </c>
    </row>
    <row r="747" spans="1:5" x14ac:dyDescent="0.2">
      <c r="A747" s="11">
        <v>12</v>
      </c>
      <c r="B747" s="2">
        <v>3000</v>
      </c>
      <c r="C747" s="2">
        <v>0</v>
      </c>
      <c r="D747" s="2">
        <v>-7.6924983285000001</v>
      </c>
      <c r="E747" s="2">
        <v>511.12990046639999</v>
      </c>
    </row>
    <row r="748" spans="1:5" x14ac:dyDescent="0.2">
      <c r="A748" s="11">
        <v>12</v>
      </c>
      <c r="B748" s="2">
        <v>3000.000000000005</v>
      </c>
      <c r="C748" s="2">
        <v>0.26179938779916201</v>
      </c>
      <c r="D748" s="2">
        <v>31.8555527858</v>
      </c>
      <c r="E748" s="2">
        <v>495.64191040029999</v>
      </c>
    </row>
    <row r="749" spans="1:5" x14ac:dyDescent="0.2">
      <c r="A749" s="11">
        <v>12</v>
      </c>
      <c r="B749" s="2">
        <v>2999.9999999999864</v>
      </c>
      <c r="C749" s="2">
        <v>0.52359877559830148</v>
      </c>
      <c r="D749" s="2">
        <v>9.5444704870999999</v>
      </c>
      <c r="E749" s="2">
        <v>485.38870779579997</v>
      </c>
    </row>
    <row r="750" spans="1:5" x14ac:dyDescent="0.2">
      <c r="A750" s="11">
        <v>12</v>
      </c>
      <c r="B750" s="2">
        <v>2999.99999999994</v>
      </c>
      <c r="C750" s="2">
        <v>0.78539816339744839</v>
      </c>
      <c r="D750" s="2">
        <v>17.422501012400001</v>
      </c>
      <c r="E750" s="2">
        <v>565.59675242649996</v>
      </c>
    </row>
    <row r="751" spans="1:5" x14ac:dyDescent="0.2">
      <c r="A751" s="11">
        <v>12</v>
      </c>
      <c r="B751" s="2">
        <v>2999.9999999999864</v>
      </c>
      <c r="C751" s="2">
        <v>1.047197551196595</v>
      </c>
      <c r="D751" s="2">
        <v>-52.316504786700001</v>
      </c>
      <c r="E751" s="2">
        <v>602.14461582850004</v>
      </c>
    </row>
    <row r="752" spans="1:5" x14ac:dyDescent="0.2">
      <c r="A752" s="11">
        <v>12</v>
      </c>
      <c r="B752" s="2">
        <v>3000.000000000005</v>
      </c>
      <c r="C752" s="2">
        <v>1.3089969389957348</v>
      </c>
      <c r="D752" s="2">
        <v>-123.55896994210001</v>
      </c>
      <c r="E752" s="2">
        <v>474.05422686309998</v>
      </c>
    </row>
    <row r="753" spans="1:5" x14ac:dyDescent="0.2">
      <c r="A753" s="11">
        <v>12</v>
      </c>
      <c r="B753" s="2">
        <v>3000</v>
      </c>
      <c r="C753" s="2">
        <v>1.5707963267948966</v>
      </c>
      <c r="D753" s="2">
        <v>-92.916805862700002</v>
      </c>
      <c r="E753" s="2">
        <v>390.66514810939998</v>
      </c>
    </row>
    <row r="754" spans="1:5" x14ac:dyDescent="0.2">
      <c r="A754" s="11">
        <v>12</v>
      </c>
      <c r="B754" s="2">
        <v>3000.000000000005</v>
      </c>
      <c r="C754" s="2">
        <v>1.8325957145940583</v>
      </c>
      <c r="D754" s="2">
        <v>-96.133147256200004</v>
      </c>
      <c r="E754" s="2">
        <v>219.89859958010001</v>
      </c>
    </row>
    <row r="755" spans="1:5" x14ac:dyDescent="0.2">
      <c r="A755" s="11">
        <v>12</v>
      </c>
      <c r="B755" s="2">
        <v>2999.9999999999864</v>
      </c>
      <c r="C755" s="2">
        <v>2.0943951023931984</v>
      </c>
      <c r="D755" s="2">
        <v>-124.2186823081</v>
      </c>
      <c r="E755" s="2">
        <v>192.6871214306</v>
      </c>
    </row>
    <row r="756" spans="1:5" x14ac:dyDescent="0.2">
      <c r="A756" s="11">
        <v>12</v>
      </c>
      <c r="B756" s="2">
        <v>2999.99999999994</v>
      </c>
      <c r="C756" s="2">
        <v>2.3561944901923448</v>
      </c>
      <c r="D756" s="2">
        <v>-105.6468605963</v>
      </c>
      <c r="E756" s="2">
        <v>156.09266635060001</v>
      </c>
    </row>
    <row r="757" spans="1:5" x14ac:dyDescent="0.2">
      <c r="A757" s="11">
        <v>12</v>
      </c>
      <c r="B757" s="2">
        <v>2999.9999999999864</v>
      </c>
      <c r="C757" s="2">
        <v>2.6179938779914917</v>
      </c>
      <c r="D757" s="2">
        <v>-104.6514100306</v>
      </c>
      <c r="E757" s="2">
        <v>153.50457245179999</v>
      </c>
    </row>
    <row r="758" spans="1:5" x14ac:dyDescent="0.2">
      <c r="A758" s="11">
        <v>12</v>
      </c>
      <c r="B758" s="2">
        <v>3000.000000000005</v>
      </c>
      <c r="C758" s="2">
        <v>2.8797932657906311</v>
      </c>
      <c r="D758" s="2">
        <v>-104.2661893608</v>
      </c>
      <c r="E758" s="2">
        <v>227.16949369829999</v>
      </c>
    </row>
    <row r="759" spans="1:5" x14ac:dyDescent="0.2">
      <c r="A759" s="11">
        <v>12</v>
      </c>
      <c r="B759" s="2">
        <v>3000</v>
      </c>
      <c r="C759" s="2">
        <v>3.1415926535897931</v>
      </c>
      <c r="D759" s="2">
        <v>-199.78514017680001</v>
      </c>
      <c r="E759" s="2">
        <v>319.33316462969998</v>
      </c>
    </row>
    <row r="760" spans="1:5" x14ac:dyDescent="0.2">
      <c r="A760" s="11">
        <v>12</v>
      </c>
      <c r="B760" s="2">
        <v>3000.000000000005</v>
      </c>
      <c r="C760" s="2">
        <v>3.4033920413889551</v>
      </c>
      <c r="D760" s="2">
        <v>-164.8554605978</v>
      </c>
      <c r="E760" s="2">
        <v>720.09213257650003</v>
      </c>
    </row>
    <row r="761" spans="1:5" x14ac:dyDescent="0.2">
      <c r="A761" s="11">
        <v>12</v>
      </c>
      <c r="B761" s="2">
        <v>2999.9999999999864</v>
      </c>
      <c r="C761" s="2">
        <v>3.6651914291880945</v>
      </c>
      <c r="D761" s="2">
        <v>-268.80731416539999</v>
      </c>
      <c r="E761" s="2">
        <v>975.34479471930001</v>
      </c>
    </row>
    <row r="762" spans="1:5" x14ac:dyDescent="0.2">
      <c r="A762" s="11">
        <v>12</v>
      </c>
      <c r="B762" s="2">
        <v>2999.99999999994</v>
      </c>
      <c r="C762" s="2">
        <v>3.9269908169872414</v>
      </c>
      <c r="D762" s="2">
        <v>-183.71647453029999</v>
      </c>
      <c r="E762" s="2">
        <v>853.076725259</v>
      </c>
    </row>
    <row r="763" spans="1:5" x14ac:dyDescent="0.2">
      <c r="A763" s="11">
        <v>12</v>
      </c>
      <c r="B763" s="2">
        <v>2999.9999999999864</v>
      </c>
      <c r="C763" s="2">
        <v>4.1887902047863879</v>
      </c>
      <c r="D763" s="2">
        <v>-150.9575731802</v>
      </c>
      <c r="E763" s="2">
        <v>638.00487550230002</v>
      </c>
    </row>
    <row r="764" spans="1:5" x14ac:dyDescent="0.2">
      <c r="A764" s="11">
        <v>12</v>
      </c>
      <c r="B764" s="2">
        <v>3000.000000000005</v>
      </c>
      <c r="C764" s="2">
        <v>4.4505895925855281</v>
      </c>
      <c r="D764" s="2">
        <v>-110.2198431035</v>
      </c>
      <c r="E764" s="2">
        <v>456.8168374517</v>
      </c>
    </row>
    <row r="765" spans="1:5" x14ac:dyDescent="0.2">
      <c r="A765" s="11">
        <v>12</v>
      </c>
      <c r="B765" s="2">
        <v>3000</v>
      </c>
      <c r="C765" s="2">
        <v>4.7123889803846897</v>
      </c>
      <c r="D765" s="2">
        <v>-31.482473085399999</v>
      </c>
      <c r="E765" s="2">
        <v>259.08427418449998</v>
      </c>
    </row>
    <row r="766" spans="1:5" x14ac:dyDescent="0.2">
      <c r="A766" s="11">
        <v>12</v>
      </c>
      <c r="B766" s="2">
        <v>3000.000000000005</v>
      </c>
      <c r="C766" s="2">
        <v>4.9741883681838512</v>
      </c>
      <c r="D766" s="2">
        <v>-7.1466008917000003</v>
      </c>
      <c r="E766" s="2">
        <v>193.07314711640001</v>
      </c>
    </row>
    <row r="767" spans="1:5" x14ac:dyDescent="0.2">
      <c r="A767" s="11">
        <v>12</v>
      </c>
      <c r="B767" s="2">
        <v>2999.9999999999864</v>
      </c>
      <c r="C767" s="2">
        <v>5.2359877559829915</v>
      </c>
      <c r="D767" s="2">
        <v>6.8513751770000004</v>
      </c>
      <c r="E767" s="2">
        <v>232.27027549729999</v>
      </c>
    </row>
    <row r="768" spans="1:5" x14ac:dyDescent="0.2">
      <c r="A768" s="11">
        <v>12</v>
      </c>
      <c r="B768" s="2">
        <v>2999.99999999994</v>
      </c>
      <c r="C768" s="2">
        <v>5.497787143782138</v>
      </c>
      <c r="D768" s="2">
        <v>38.685431869299997</v>
      </c>
      <c r="E768" s="2">
        <v>276.45590902250001</v>
      </c>
    </row>
    <row r="769" spans="1:5" x14ac:dyDescent="0.2">
      <c r="A769" s="11">
        <v>12</v>
      </c>
      <c r="B769" s="2">
        <v>2999.9999999999864</v>
      </c>
      <c r="C769" s="2">
        <v>5.7595865315812844</v>
      </c>
      <c r="D769" s="2">
        <v>-8.6419415193999995</v>
      </c>
      <c r="E769" s="2">
        <v>321.29446249829999</v>
      </c>
    </row>
    <row r="770" spans="1:5" x14ac:dyDescent="0.2">
      <c r="A770" s="11">
        <v>12</v>
      </c>
      <c r="B770" s="2">
        <v>3000.000000000005</v>
      </c>
      <c r="C770" s="2">
        <v>6.0213859193804247</v>
      </c>
      <c r="D770" s="2">
        <v>-4.2355583470999996</v>
      </c>
      <c r="E770" s="2">
        <v>327.40685920980002</v>
      </c>
    </row>
    <row r="771" spans="1:5" x14ac:dyDescent="0.2">
      <c r="A771" s="12">
        <v>13</v>
      </c>
      <c r="B771" s="4">
        <v>833.33333333329995</v>
      </c>
      <c r="C771" s="4">
        <v>0</v>
      </c>
      <c r="D771" s="4">
        <v>-28.4835287093</v>
      </c>
      <c r="E771" s="4">
        <v>67.240104677999994</v>
      </c>
    </row>
    <row r="772" spans="1:5" x14ac:dyDescent="0.2">
      <c r="A772" s="12">
        <v>13</v>
      </c>
      <c r="B772" s="4">
        <v>833.33333333334792</v>
      </c>
      <c r="C772" s="4">
        <v>0.78539816339744839</v>
      </c>
      <c r="D772" s="4">
        <v>11.848888566699999</v>
      </c>
      <c r="E772" s="4">
        <v>20.989180279599999</v>
      </c>
    </row>
    <row r="773" spans="1:5" x14ac:dyDescent="0.2">
      <c r="A773" s="12">
        <v>13</v>
      </c>
      <c r="B773" s="4">
        <v>833.33333333329995</v>
      </c>
      <c r="C773" s="4">
        <v>1.5707963267948966</v>
      </c>
      <c r="D773" s="4">
        <v>53.369998815599999</v>
      </c>
      <c r="E773" s="4">
        <v>124.774816539</v>
      </c>
    </row>
    <row r="774" spans="1:5" x14ac:dyDescent="0.2">
      <c r="A774" s="12">
        <v>13</v>
      </c>
      <c r="B774" s="4">
        <v>833.33333333334792</v>
      </c>
      <c r="C774" s="4">
        <v>2.3561944901923448</v>
      </c>
      <c r="D774" s="4">
        <v>5.4855912420999999</v>
      </c>
      <c r="E774" s="4">
        <v>1.0474384436999999</v>
      </c>
    </row>
    <row r="775" spans="1:5" x14ac:dyDescent="0.2">
      <c r="A775" s="12">
        <v>13</v>
      </c>
      <c r="B775" s="4">
        <v>833.33333333329995</v>
      </c>
      <c r="C775" s="4">
        <v>3.1415926535897931</v>
      </c>
      <c r="D775" s="4">
        <v>-5.9338094277</v>
      </c>
      <c r="E775" s="4">
        <v>8.8929889036999992</v>
      </c>
    </row>
    <row r="776" spans="1:5" x14ac:dyDescent="0.2">
      <c r="A776" s="12">
        <v>13</v>
      </c>
      <c r="B776" s="4">
        <v>833.33333333334792</v>
      </c>
      <c r="C776" s="4">
        <v>3.9269908169872414</v>
      </c>
      <c r="D776" s="4">
        <v>-38.683514721000002</v>
      </c>
      <c r="E776" s="4">
        <v>32.480949394600003</v>
      </c>
    </row>
    <row r="777" spans="1:5" x14ac:dyDescent="0.2">
      <c r="A777" s="12">
        <v>13</v>
      </c>
      <c r="B777" s="4">
        <v>833.33333333329995</v>
      </c>
      <c r="C777" s="4">
        <v>4.7123889803846897</v>
      </c>
      <c r="D777" s="4">
        <v>-50.970628825399999</v>
      </c>
      <c r="E777" s="4">
        <v>16.8295273958</v>
      </c>
    </row>
    <row r="778" spans="1:5" x14ac:dyDescent="0.2">
      <c r="A778" s="12">
        <v>13</v>
      </c>
      <c r="B778" s="4">
        <v>833.33333333334792</v>
      </c>
      <c r="C778" s="4">
        <v>5.497787143782138</v>
      </c>
      <c r="D778" s="4">
        <v>-29.923346798699999</v>
      </c>
      <c r="E778" s="4">
        <v>-12.1611618809</v>
      </c>
    </row>
    <row r="779" spans="1:5" x14ac:dyDescent="0.2">
      <c r="A779" s="12">
        <v>13</v>
      </c>
      <c r="B779" s="4">
        <v>1388.8888888889001</v>
      </c>
      <c r="C779" s="4">
        <v>0</v>
      </c>
      <c r="D779" s="4">
        <v>-39.5637422215</v>
      </c>
      <c r="E779" s="4">
        <v>-3.8833429362</v>
      </c>
    </row>
    <row r="780" spans="1:5" x14ac:dyDescent="0.2">
      <c r="A780" s="12">
        <v>13</v>
      </c>
      <c r="B780" s="4">
        <v>1388.8888888889305</v>
      </c>
      <c r="C780" s="4">
        <v>0.48332194670611478</v>
      </c>
      <c r="D780" s="4">
        <v>10.7477243828</v>
      </c>
      <c r="E780" s="4">
        <v>50.072548613400002</v>
      </c>
    </row>
    <row r="781" spans="1:5" x14ac:dyDescent="0.2">
      <c r="A781" s="12">
        <v>13</v>
      </c>
      <c r="B781" s="4">
        <v>1388.8888888888798</v>
      </c>
      <c r="C781" s="4">
        <v>0.96664389341222468</v>
      </c>
      <c r="D781" s="4">
        <v>-72.735684852800006</v>
      </c>
      <c r="E781" s="4">
        <v>45.975728523900003</v>
      </c>
    </row>
    <row r="782" spans="1:5" x14ac:dyDescent="0.2">
      <c r="A782" s="12">
        <v>13</v>
      </c>
      <c r="B782" s="4">
        <v>1388.8888888889062</v>
      </c>
      <c r="C782" s="4">
        <v>1.4499658401183457</v>
      </c>
      <c r="D782" s="4">
        <v>29.516685839899999</v>
      </c>
      <c r="E782" s="4">
        <v>37.979889894099998</v>
      </c>
    </row>
    <row r="783" spans="1:5" x14ac:dyDescent="0.2">
      <c r="A783" s="12">
        <v>13</v>
      </c>
      <c r="B783" s="4">
        <v>1388.8888888888882</v>
      </c>
      <c r="C783" s="4">
        <v>1.9332877868245057</v>
      </c>
      <c r="D783" s="4">
        <v>-0.16271547459999999</v>
      </c>
      <c r="E783" s="4">
        <v>23.169344062899999</v>
      </c>
    </row>
    <row r="784" spans="1:5" x14ac:dyDescent="0.2">
      <c r="A784" s="12">
        <v>13</v>
      </c>
      <c r="B784" s="4">
        <v>1388.8888888889221</v>
      </c>
      <c r="C784" s="4">
        <v>2.4166097335306356</v>
      </c>
      <c r="D784" s="4">
        <v>-28.486533414099998</v>
      </c>
      <c r="E784" s="4">
        <v>19.533496277200001</v>
      </c>
    </row>
    <row r="785" spans="1:5" x14ac:dyDescent="0.2">
      <c r="A785" s="12">
        <v>13</v>
      </c>
      <c r="B785" s="4">
        <v>1388.8888888888732</v>
      </c>
      <c r="C785" s="4">
        <v>2.8999316802366941</v>
      </c>
      <c r="D785" s="4">
        <v>-1.0186808112000001</v>
      </c>
      <c r="E785" s="4">
        <v>26.9397668141</v>
      </c>
    </row>
    <row r="786" spans="1:5" x14ac:dyDescent="0.2">
      <c r="A786" s="12">
        <v>13</v>
      </c>
      <c r="B786" s="4">
        <v>1388.8888888888732</v>
      </c>
      <c r="C786" s="4">
        <v>3.3832536269428921</v>
      </c>
      <c r="D786" s="4">
        <v>34.332096733299998</v>
      </c>
      <c r="E786" s="4">
        <v>41.807155335300003</v>
      </c>
    </row>
    <row r="787" spans="1:5" x14ac:dyDescent="0.2">
      <c r="A787" s="12">
        <v>13</v>
      </c>
      <c r="B787" s="4">
        <v>1388.8888888889221</v>
      </c>
      <c r="C787" s="4">
        <v>3.8665755736489507</v>
      </c>
      <c r="D787" s="4">
        <v>-8.9988675024999996</v>
      </c>
      <c r="E787" s="4">
        <v>32.262673206300001</v>
      </c>
    </row>
    <row r="788" spans="1:5" x14ac:dyDescent="0.2">
      <c r="A788" s="12">
        <v>13</v>
      </c>
      <c r="B788" s="4">
        <v>1388.8888888888882</v>
      </c>
      <c r="C788" s="4">
        <v>4.3498975203550803</v>
      </c>
      <c r="D788" s="4">
        <v>-39.934866581000001</v>
      </c>
      <c r="E788" s="4">
        <v>13.82436439</v>
      </c>
    </row>
    <row r="789" spans="1:5" x14ac:dyDescent="0.2">
      <c r="A789" s="12">
        <v>13</v>
      </c>
      <c r="B789" s="4">
        <v>1388.8888888889062</v>
      </c>
      <c r="C789" s="4">
        <v>4.8332194670612409</v>
      </c>
      <c r="D789" s="4">
        <v>-7.9868408346999997</v>
      </c>
      <c r="E789" s="4">
        <v>47.7487714795</v>
      </c>
    </row>
    <row r="790" spans="1:5" x14ac:dyDescent="0.2">
      <c r="A790" s="12">
        <v>13</v>
      </c>
      <c r="B790" s="4">
        <v>1388.8888888888798</v>
      </c>
      <c r="C790" s="4">
        <v>5.3165414137673617</v>
      </c>
      <c r="D790" s="4">
        <v>-10.8791818924</v>
      </c>
      <c r="E790" s="4">
        <v>14.1577067655</v>
      </c>
    </row>
    <row r="791" spans="1:5" x14ac:dyDescent="0.2">
      <c r="A791" s="12">
        <v>13</v>
      </c>
      <c r="B791" s="4">
        <v>1388.8888888889305</v>
      </c>
      <c r="C791" s="4">
        <v>5.7998633604734717</v>
      </c>
      <c r="D791" s="4">
        <v>8.4783685913000006</v>
      </c>
      <c r="E791" s="4">
        <v>-9.9876895309999991</v>
      </c>
    </row>
    <row r="792" spans="1:5" x14ac:dyDescent="0.2">
      <c r="A792" s="12">
        <v>13</v>
      </c>
      <c r="B792" s="4">
        <v>1944.4444444444</v>
      </c>
      <c r="C792" s="4">
        <v>0</v>
      </c>
      <c r="D792" s="4">
        <v>11.5453581924</v>
      </c>
      <c r="E792" s="4">
        <v>59.6143892073</v>
      </c>
    </row>
    <row r="793" spans="1:5" x14ac:dyDescent="0.2">
      <c r="A793" s="12">
        <v>13</v>
      </c>
      <c r="B793" s="4">
        <v>1944.444444444473</v>
      </c>
      <c r="C793" s="4">
        <v>0.33069396353575897</v>
      </c>
      <c r="D793" s="4">
        <v>-17.7760814578</v>
      </c>
      <c r="E793" s="4">
        <v>53.947530570300003</v>
      </c>
    </row>
    <row r="794" spans="1:5" x14ac:dyDescent="0.2">
      <c r="A794" s="12">
        <v>13</v>
      </c>
      <c r="B794" s="4">
        <v>1944.4444444444775</v>
      </c>
      <c r="C794" s="4">
        <v>0.6613879270715376</v>
      </c>
      <c r="D794" s="4">
        <v>-23.546025244399999</v>
      </c>
      <c r="E794" s="4">
        <v>24.179775268499998</v>
      </c>
    </row>
    <row r="795" spans="1:5" x14ac:dyDescent="0.2">
      <c r="A795" s="12">
        <v>13</v>
      </c>
      <c r="B795" s="4">
        <v>1944.4444444444632</v>
      </c>
      <c r="C795" s="4">
        <v>0.99208189060729379</v>
      </c>
      <c r="D795" s="4">
        <v>14.1289221856</v>
      </c>
      <c r="E795" s="4">
        <v>45.114122808899999</v>
      </c>
    </row>
    <row r="796" spans="1:5" x14ac:dyDescent="0.2">
      <c r="A796" s="12">
        <v>13</v>
      </c>
      <c r="B796" s="4">
        <v>1944.4444444444548</v>
      </c>
      <c r="C796" s="4">
        <v>1.3227758541430534</v>
      </c>
      <c r="D796" s="4">
        <v>-33.256379351699998</v>
      </c>
      <c r="E796" s="4">
        <v>42.597473498299998</v>
      </c>
    </row>
    <row r="797" spans="1:5" x14ac:dyDescent="0.2">
      <c r="A797" s="12">
        <v>13</v>
      </c>
      <c r="B797" s="4">
        <v>1944.4444444444389</v>
      </c>
      <c r="C797" s="4">
        <v>1.6534698176788196</v>
      </c>
      <c r="D797" s="4">
        <v>-20.9114961756</v>
      </c>
      <c r="E797" s="4">
        <v>35.707999008199998</v>
      </c>
    </row>
    <row r="798" spans="1:5" x14ac:dyDescent="0.2">
      <c r="A798" s="12">
        <v>13</v>
      </c>
      <c r="B798" s="4">
        <v>1944.4444444444059</v>
      </c>
      <c r="C798" s="4">
        <v>1.9841637812146047</v>
      </c>
      <c r="D798" s="4">
        <v>35.6756092014</v>
      </c>
      <c r="E798" s="4">
        <v>49.754801549100002</v>
      </c>
    </row>
    <row r="799" spans="1:5" x14ac:dyDescent="0.2">
      <c r="A799" s="12">
        <v>13</v>
      </c>
      <c r="B799" s="4">
        <v>1944.4444444444532</v>
      </c>
      <c r="C799" s="4">
        <v>2.3148577447503875</v>
      </c>
      <c r="D799" s="4">
        <v>22.744345299900001</v>
      </c>
      <c r="E799" s="4">
        <v>77.838091337899996</v>
      </c>
    </row>
    <row r="800" spans="1:5" x14ac:dyDescent="0.2">
      <c r="A800" s="12">
        <v>13</v>
      </c>
      <c r="B800" s="4">
        <v>1944.4444444444898</v>
      </c>
      <c r="C800" s="4">
        <v>2.6455517082861273</v>
      </c>
      <c r="D800" s="4">
        <v>-3.9154777831000001</v>
      </c>
      <c r="E800" s="4">
        <v>7.4312730345000002</v>
      </c>
    </row>
    <row r="801" spans="1:5" x14ac:dyDescent="0.2">
      <c r="A801" s="12">
        <v>13</v>
      </c>
      <c r="B801" s="4">
        <v>1944.4444444444428</v>
      </c>
      <c r="C801" s="4">
        <v>2.9762456718218999</v>
      </c>
      <c r="D801" s="4">
        <v>-26.0666748871</v>
      </c>
      <c r="E801" s="4">
        <v>11.637555024299999</v>
      </c>
    </row>
    <row r="802" spans="1:5" x14ac:dyDescent="0.2">
      <c r="A802" s="12">
        <v>13</v>
      </c>
      <c r="B802" s="4">
        <v>1944.4444444444428</v>
      </c>
      <c r="C802" s="4">
        <v>3.3069396353576863</v>
      </c>
      <c r="D802" s="4">
        <v>-25.0079590932</v>
      </c>
      <c r="E802" s="4">
        <v>23.130203293099999</v>
      </c>
    </row>
    <row r="803" spans="1:5" x14ac:dyDescent="0.2">
      <c r="A803" s="12">
        <v>13</v>
      </c>
      <c r="B803" s="4">
        <v>1944.4444444444898</v>
      </c>
      <c r="C803" s="4">
        <v>3.6376335988934589</v>
      </c>
      <c r="D803" s="4">
        <v>-31.0257759566</v>
      </c>
      <c r="E803" s="4">
        <v>31.145105616399999</v>
      </c>
    </row>
    <row r="804" spans="1:5" x14ac:dyDescent="0.2">
      <c r="A804" s="12">
        <v>13</v>
      </c>
      <c r="B804" s="4">
        <v>1944.4444444444532</v>
      </c>
      <c r="C804" s="4">
        <v>3.9683275624291987</v>
      </c>
      <c r="D804" s="4">
        <v>-35.797708653900003</v>
      </c>
      <c r="E804" s="4">
        <v>43.385718107800002</v>
      </c>
    </row>
    <row r="805" spans="1:5" x14ac:dyDescent="0.2">
      <c r="A805" s="12">
        <v>13</v>
      </c>
      <c r="B805" s="4">
        <v>1944.4444444444059</v>
      </c>
      <c r="C805" s="4">
        <v>4.2990215259649815</v>
      </c>
      <c r="D805" s="4">
        <v>12.8383742855</v>
      </c>
      <c r="E805" s="4">
        <v>58.648301582499997</v>
      </c>
    </row>
    <row r="806" spans="1:5" x14ac:dyDescent="0.2">
      <c r="A806" s="12">
        <v>13</v>
      </c>
      <c r="B806" s="4">
        <v>1944.4444444444389</v>
      </c>
      <c r="C806" s="4">
        <v>4.6297154895007662</v>
      </c>
      <c r="D806" s="4">
        <v>2.30672603E-2</v>
      </c>
      <c r="E806" s="4">
        <v>72.118739987500007</v>
      </c>
    </row>
    <row r="807" spans="1:5" x14ac:dyDescent="0.2">
      <c r="A807" s="12">
        <v>13</v>
      </c>
      <c r="B807" s="4">
        <v>1944.4444444444548</v>
      </c>
      <c r="C807" s="4">
        <v>4.960409453036533</v>
      </c>
      <c r="D807" s="4">
        <v>16.3818137333</v>
      </c>
      <c r="E807" s="4">
        <v>66.344990807200006</v>
      </c>
    </row>
    <row r="808" spans="1:5" x14ac:dyDescent="0.2">
      <c r="A808" s="12">
        <v>13</v>
      </c>
      <c r="B808" s="4">
        <v>1944.4444444444632</v>
      </c>
      <c r="C808" s="4">
        <v>5.2911034165722928</v>
      </c>
      <c r="D808" s="4">
        <v>-19.276293433599999</v>
      </c>
      <c r="E808" s="4">
        <v>53.1469167869</v>
      </c>
    </row>
    <row r="809" spans="1:5" x14ac:dyDescent="0.2">
      <c r="A809" s="12">
        <v>13</v>
      </c>
      <c r="B809" s="4">
        <v>1944.4444444444775</v>
      </c>
      <c r="C809" s="4">
        <v>5.621797380108049</v>
      </c>
      <c r="D809" s="4">
        <v>14.738924892</v>
      </c>
      <c r="E809" s="4">
        <v>46.251791422300002</v>
      </c>
    </row>
    <row r="810" spans="1:5" x14ac:dyDescent="0.2">
      <c r="A810" s="12">
        <v>13</v>
      </c>
      <c r="B810" s="4">
        <v>1944.444444444473</v>
      </c>
      <c r="C810" s="4">
        <v>5.9524913436438274</v>
      </c>
      <c r="D810" s="4">
        <v>-24.349436010800002</v>
      </c>
      <c r="E810" s="4">
        <v>79.886117974300006</v>
      </c>
    </row>
    <row r="811" spans="1:5" x14ac:dyDescent="0.2">
      <c r="A811" s="12">
        <v>13</v>
      </c>
      <c r="B811" s="4">
        <v>2500</v>
      </c>
      <c r="C811" s="4">
        <v>0</v>
      </c>
      <c r="D811" s="4">
        <v>61.214321720199997</v>
      </c>
      <c r="E811" s="4">
        <v>30.8131746814</v>
      </c>
    </row>
    <row r="812" spans="1:5" x14ac:dyDescent="0.2">
      <c r="A812" s="12">
        <v>13</v>
      </c>
      <c r="B812" s="4">
        <v>2500.0000000000277</v>
      </c>
      <c r="C812" s="4">
        <v>0.26179938779914569</v>
      </c>
      <c r="D812" s="4">
        <v>71.856313571100003</v>
      </c>
      <c r="E812" s="4">
        <v>70.326423774399998</v>
      </c>
    </row>
    <row r="813" spans="1:5" x14ac:dyDescent="0.2">
      <c r="A813" s="12">
        <v>13</v>
      </c>
      <c r="B813" s="4">
        <v>2500</v>
      </c>
      <c r="C813" s="4">
        <v>0.52359877559829826</v>
      </c>
      <c r="D813" s="4">
        <v>13.8906714325</v>
      </c>
      <c r="E813" s="4">
        <v>62.790154546700002</v>
      </c>
    </row>
    <row r="814" spans="1:5" x14ac:dyDescent="0.2">
      <c r="A814" s="12">
        <v>13</v>
      </c>
      <c r="B814" s="4">
        <v>2500.0000000000441</v>
      </c>
      <c r="C814" s="4">
        <v>0.78539816339744828</v>
      </c>
      <c r="D814" s="4">
        <v>0.54702729670000005</v>
      </c>
      <c r="E814" s="4">
        <v>7.5940526534000004</v>
      </c>
    </row>
    <row r="815" spans="1:5" x14ac:dyDescent="0.2">
      <c r="A815" s="12">
        <v>13</v>
      </c>
      <c r="B815" s="4">
        <v>2500</v>
      </c>
      <c r="C815" s="4">
        <v>1.0471975511965983</v>
      </c>
      <c r="D815" s="4">
        <v>-8.2573819500000006E-2</v>
      </c>
      <c r="E815" s="4">
        <v>1.2374611706</v>
      </c>
    </row>
    <row r="816" spans="1:5" x14ac:dyDescent="0.2">
      <c r="A816" s="12">
        <v>13</v>
      </c>
      <c r="B816" s="4">
        <v>2500.0000000000277</v>
      </c>
      <c r="C816" s="4">
        <v>1.3089969389957512</v>
      </c>
      <c r="D816" s="4">
        <v>12.2691130974</v>
      </c>
      <c r="E816" s="4">
        <v>53.717224021</v>
      </c>
    </row>
    <row r="817" spans="1:5" x14ac:dyDescent="0.2">
      <c r="A817" s="12">
        <v>13</v>
      </c>
      <c r="B817" s="4">
        <v>2500</v>
      </c>
      <c r="C817" s="4">
        <v>1.5707963267948966</v>
      </c>
      <c r="D817" s="4">
        <v>-26.935606387899998</v>
      </c>
      <c r="E817" s="4">
        <v>16.5111289518</v>
      </c>
    </row>
    <row r="818" spans="1:5" x14ac:dyDescent="0.2">
      <c r="A818" s="12">
        <v>13</v>
      </c>
      <c r="B818" s="4">
        <v>2500.0000000000277</v>
      </c>
      <c r="C818" s="4">
        <v>1.8325957145940419</v>
      </c>
      <c r="D818" s="4">
        <v>-39.723900903800001</v>
      </c>
      <c r="E818" s="4">
        <v>19.745120655699999</v>
      </c>
    </row>
    <row r="819" spans="1:5" x14ac:dyDescent="0.2">
      <c r="A819" s="12">
        <v>13</v>
      </c>
      <c r="B819" s="4">
        <v>2500</v>
      </c>
      <c r="C819" s="4">
        <v>2.0943951023931948</v>
      </c>
      <c r="D819" s="4">
        <v>19.646900209199998</v>
      </c>
      <c r="E819" s="4">
        <v>10.7130586654</v>
      </c>
    </row>
    <row r="820" spans="1:5" x14ac:dyDescent="0.2">
      <c r="A820" s="12">
        <v>13</v>
      </c>
      <c r="B820" s="4">
        <v>2500.0000000000441</v>
      </c>
      <c r="C820" s="4">
        <v>2.3561944901923448</v>
      </c>
      <c r="D820" s="4">
        <v>-56.353141012499997</v>
      </c>
      <c r="E820" s="4">
        <v>23.1708191108</v>
      </c>
    </row>
    <row r="821" spans="1:5" x14ac:dyDescent="0.2">
      <c r="A821" s="12">
        <v>13</v>
      </c>
      <c r="B821" s="4">
        <v>2500</v>
      </c>
      <c r="C821" s="4">
        <v>2.6179938779914949</v>
      </c>
      <c r="D821" s="4">
        <v>-32.0370177629</v>
      </c>
      <c r="E821" s="4">
        <v>-7.5402518767000002</v>
      </c>
    </row>
    <row r="822" spans="1:5" x14ac:dyDescent="0.2">
      <c r="A822" s="12">
        <v>13</v>
      </c>
      <c r="B822" s="4">
        <v>2500.0000000000277</v>
      </c>
      <c r="C822" s="4">
        <v>2.8797932657906475</v>
      </c>
      <c r="D822" s="4">
        <v>3.1274233795000002</v>
      </c>
      <c r="E822" s="4">
        <v>72.8234242061</v>
      </c>
    </row>
    <row r="823" spans="1:5" x14ac:dyDescent="0.2">
      <c r="A823" s="12">
        <v>13</v>
      </c>
      <c r="B823" s="4">
        <v>2500</v>
      </c>
      <c r="C823" s="4">
        <v>3.1415926535897931</v>
      </c>
      <c r="D823" s="4">
        <v>-17.0485942786</v>
      </c>
      <c r="E823" s="4">
        <v>65.990562062099997</v>
      </c>
    </row>
    <row r="824" spans="1:5" x14ac:dyDescent="0.2">
      <c r="A824" s="12">
        <v>13</v>
      </c>
      <c r="B824" s="4">
        <v>2500.0000000000277</v>
      </c>
      <c r="C824" s="4">
        <v>3.4033920413889387</v>
      </c>
      <c r="D824" s="4">
        <v>-38.8815900094</v>
      </c>
      <c r="E824" s="4">
        <v>130.91342381090001</v>
      </c>
    </row>
    <row r="825" spans="1:5" x14ac:dyDescent="0.2">
      <c r="A825" s="12">
        <v>13</v>
      </c>
      <c r="B825" s="4">
        <v>2500</v>
      </c>
      <c r="C825" s="4">
        <v>3.6651914291880914</v>
      </c>
      <c r="D825" s="4">
        <v>23.015028533300001</v>
      </c>
      <c r="E825" s="4">
        <v>44.1977540213</v>
      </c>
    </row>
    <row r="826" spans="1:5" x14ac:dyDescent="0.2">
      <c r="A826" s="12">
        <v>13</v>
      </c>
      <c r="B826" s="4">
        <v>2500.0000000000441</v>
      </c>
      <c r="C826" s="4">
        <v>3.9269908169872414</v>
      </c>
      <c r="D826" s="4">
        <v>-34.863812407099999</v>
      </c>
      <c r="E826" s="4">
        <v>78.7354280749</v>
      </c>
    </row>
    <row r="827" spans="1:5" x14ac:dyDescent="0.2">
      <c r="A827" s="12">
        <v>13</v>
      </c>
      <c r="B827" s="4">
        <v>2500</v>
      </c>
      <c r="C827" s="4">
        <v>4.1887902047863914</v>
      </c>
      <c r="D827" s="4">
        <v>-74.803493642199996</v>
      </c>
      <c r="E827" s="4">
        <v>45.573922565899998</v>
      </c>
    </row>
    <row r="828" spans="1:5" x14ac:dyDescent="0.2">
      <c r="A828" s="12">
        <v>13</v>
      </c>
      <c r="B828" s="4">
        <v>2500.0000000000277</v>
      </c>
      <c r="C828" s="4">
        <v>4.4505895925855441</v>
      </c>
      <c r="D828" s="4">
        <v>9.8379291592999998</v>
      </c>
      <c r="E828" s="4">
        <v>92.109472090099999</v>
      </c>
    </row>
    <row r="829" spans="1:5" x14ac:dyDescent="0.2">
      <c r="A829" s="12">
        <v>13</v>
      </c>
      <c r="B829" s="4">
        <v>2500</v>
      </c>
      <c r="C829" s="4">
        <v>4.7123889803846897</v>
      </c>
      <c r="D829" s="4">
        <v>-4.7062229274999998</v>
      </c>
      <c r="E829" s="4">
        <v>58.208613416299997</v>
      </c>
    </row>
    <row r="830" spans="1:5" x14ac:dyDescent="0.2">
      <c r="A830" s="12">
        <v>13</v>
      </c>
      <c r="B830" s="4">
        <v>2500.0000000000277</v>
      </c>
      <c r="C830" s="4">
        <v>4.9741883681838353</v>
      </c>
      <c r="D830" s="4">
        <v>-17.668574324400002</v>
      </c>
      <c r="E830" s="4">
        <v>101.47881260849999</v>
      </c>
    </row>
    <row r="831" spans="1:5" x14ac:dyDescent="0.2">
      <c r="A831" s="12">
        <v>13</v>
      </c>
      <c r="B831" s="4">
        <v>2500</v>
      </c>
      <c r="C831" s="4">
        <v>5.2359877559829879</v>
      </c>
      <c r="D831" s="4">
        <v>-8.5738381627999996</v>
      </c>
      <c r="E831" s="4">
        <v>59.4517494312</v>
      </c>
    </row>
    <row r="832" spans="1:5" x14ac:dyDescent="0.2">
      <c r="A832" s="12">
        <v>13</v>
      </c>
      <c r="B832" s="4">
        <v>2500.0000000000441</v>
      </c>
      <c r="C832" s="4">
        <v>5.497787143782138</v>
      </c>
      <c r="D832" s="4">
        <v>41.821853318599999</v>
      </c>
      <c r="E832" s="4">
        <v>73.616052542700004</v>
      </c>
    </row>
    <row r="833" spans="1:5" x14ac:dyDescent="0.2">
      <c r="A833" s="12">
        <v>13</v>
      </c>
      <c r="B833" s="4">
        <v>2500</v>
      </c>
      <c r="C833" s="4">
        <v>5.759586531581288</v>
      </c>
      <c r="D833" s="4">
        <v>38.166711971200002</v>
      </c>
      <c r="E833" s="4">
        <v>37.692222762500002</v>
      </c>
    </row>
    <row r="834" spans="1:5" x14ac:dyDescent="0.2">
      <c r="A834" s="12">
        <v>13</v>
      </c>
      <c r="B834" s="4">
        <v>2500.0000000000277</v>
      </c>
      <c r="C834" s="4">
        <v>6.0213859193804407</v>
      </c>
      <c r="D834" s="4">
        <v>51.762640786299997</v>
      </c>
      <c r="E834" s="4">
        <v>52.304546107299998</v>
      </c>
    </row>
    <row r="835" spans="1:5" x14ac:dyDescent="0.2">
      <c r="A835" s="17">
        <v>14</v>
      </c>
      <c r="B835" s="9">
        <v>833.33333333329995</v>
      </c>
      <c r="C835" s="9">
        <v>0</v>
      </c>
      <c r="D835" s="9">
        <v>-36.242074534499999</v>
      </c>
      <c r="E835" s="9">
        <v>71.315736913799995</v>
      </c>
    </row>
    <row r="836" spans="1:5" x14ac:dyDescent="0.2">
      <c r="A836" s="17">
        <v>14</v>
      </c>
      <c r="B836" s="9">
        <v>833.33333333334792</v>
      </c>
      <c r="C836" s="9">
        <v>0.78539816339744839</v>
      </c>
      <c r="D836" s="9">
        <v>-19.6599042677</v>
      </c>
      <c r="E836" s="9">
        <v>54.9057826867</v>
      </c>
    </row>
    <row r="837" spans="1:5" x14ac:dyDescent="0.2">
      <c r="A837" s="17">
        <v>14</v>
      </c>
      <c r="B837" s="9">
        <v>833.33333333329995</v>
      </c>
      <c r="C837" s="9">
        <v>1.5707963267948966</v>
      </c>
      <c r="D837" s="9">
        <v>-13.5709783614</v>
      </c>
      <c r="E837" s="9">
        <v>64.213189103000005</v>
      </c>
    </row>
    <row r="838" spans="1:5" x14ac:dyDescent="0.2">
      <c r="A838" s="17">
        <v>14</v>
      </c>
      <c r="B838" s="9">
        <v>833.33333333334792</v>
      </c>
      <c r="C838" s="9">
        <v>2.3561944901923448</v>
      </c>
      <c r="D838" s="9">
        <v>-40.887093329800003</v>
      </c>
      <c r="E838" s="9">
        <v>51.0358912616</v>
      </c>
    </row>
    <row r="839" spans="1:5" x14ac:dyDescent="0.2">
      <c r="A839" s="17">
        <v>14</v>
      </c>
      <c r="B839" s="9">
        <v>833.33333333329995</v>
      </c>
      <c r="C839" s="9">
        <v>3.1415926535897931</v>
      </c>
      <c r="D839" s="9">
        <v>-14.6746901073</v>
      </c>
      <c r="E839" s="9">
        <v>63.489946189000001</v>
      </c>
    </row>
    <row r="840" spans="1:5" x14ac:dyDescent="0.2">
      <c r="A840" s="17">
        <v>14</v>
      </c>
      <c r="B840" s="9">
        <v>833.33333333334792</v>
      </c>
      <c r="C840" s="9">
        <v>3.9269908169872414</v>
      </c>
      <c r="D840" s="9">
        <v>-30.2715987618</v>
      </c>
      <c r="E840" s="9">
        <v>64.325147388600001</v>
      </c>
    </row>
    <row r="841" spans="1:5" x14ac:dyDescent="0.2">
      <c r="A841" s="17">
        <v>14</v>
      </c>
      <c r="B841" s="9">
        <v>833.33333333329995</v>
      </c>
      <c r="C841" s="9">
        <v>4.7123889803846897</v>
      </c>
      <c r="D841" s="9">
        <v>-44.260910617999997</v>
      </c>
      <c r="E841" s="9">
        <v>52.6954070771</v>
      </c>
    </row>
    <row r="842" spans="1:5" x14ac:dyDescent="0.2">
      <c r="A842" s="17">
        <v>14</v>
      </c>
      <c r="B842" s="9">
        <v>833.33333333334792</v>
      </c>
      <c r="C842" s="9">
        <v>5.497787143782138</v>
      </c>
      <c r="D842" s="9">
        <v>-46.445362815199999</v>
      </c>
      <c r="E842" s="9">
        <v>60.3740319423</v>
      </c>
    </row>
    <row r="843" spans="1:5" x14ac:dyDescent="0.2">
      <c r="A843" s="17">
        <v>14</v>
      </c>
      <c r="B843" s="9">
        <v>1388.8888888889001</v>
      </c>
      <c r="C843" s="9">
        <v>0</v>
      </c>
      <c r="D843" s="9">
        <v>-32.428159457299998</v>
      </c>
      <c r="E843" s="9">
        <v>31.1206141961</v>
      </c>
    </row>
    <row r="844" spans="1:5" x14ac:dyDescent="0.2">
      <c r="A844" s="17">
        <v>14</v>
      </c>
      <c r="B844" s="9">
        <v>1388.8888888889305</v>
      </c>
      <c r="C844" s="9">
        <v>0.48332194670611478</v>
      </c>
      <c r="D844" s="9">
        <v>-27.834956655399999</v>
      </c>
      <c r="E844" s="9">
        <v>74.663159894200007</v>
      </c>
    </row>
    <row r="845" spans="1:5" x14ac:dyDescent="0.2">
      <c r="A845" s="17">
        <v>14</v>
      </c>
      <c r="B845" s="9">
        <v>1388.8888888888798</v>
      </c>
      <c r="C845" s="9">
        <v>0.96664389341222468</v>
      </c>
      <c r="D845" s="9">
        <v>-36.463508254300002</v>
      </c>
      <c r="E845" s="9">
        <v>64.837296523199996</v>
      </c>
    </row>
    <row r="846" spans="1:5" x14ac:dyDescent="0.2">
      <c r="A846" s="17">
        <v>14</v>
      </c>
      <c r="B846" s="9">
        <v>1388.8888888889062</v>
      </c>
      <c r="C846" s="9">
        <v>1.4499658401183457</v>
      </c>
      <c r="D846" s="9">
        <v>-2.9203720214</v>
      </c>
      <c r="E846" s="9">
        <v>64.817636651800001</v>
      </c>
    </row>
    <row r="847" spans="1:5" x14ac:dyDescent="0.2">
      <c r="A847" s="17">
        <v>14</v>
      </c>
      <c r="B847" s="9">
        <v>1388.8888888888882</v>
      </c>
      <c r="C847" s="9">
        <v>1.9332877868245057</v>
      </c>
      <c r="D847" s="9">
        <v>-12.8590531192</v>
      </c>
      <c r="E847" s="9">
        <v>102.2238196995</v>
      </c>
    </row>
    <row r="848" spans="1:5" x14ac:dyDescent="0.2">
      <c r="A848" s="17">
        <v>14</v>
      </c>
      <c r="B848" s="9">
        <v>1388.8888888889221</v>
      </c>
      <c r="C848" s="9">
        <v>2.4166097335306356</v>
      </c>
      <c r="D848" s="9">
        <v>-39.732893623700001</v>
      </c>
      <c r="E848" s="9">
        <v>51.748285694000003</v>
      </c>
    </row>
    <row r="849" spans="1:5" x14ac:dyDescent="0.2">
      <c r="A849" s="17">
        <v>14</v>
      </c>
      <c r="B849" s="9">
        <v>1388.8888888888732</v>
      </c>
      <c r="C849" s="9">
        <v>2.8999316802366941</v>
      </c>
      <c r="D849" s="9">
        <v>-42.650588442999997</v>
      </c>
      <c r="E849" s="9">
        <v>63.613333595599997</v>
      </c>
    </row>
    <row r="850" spans="1:5" x14ac:dyDescent="0.2">
      <c r="A850" s="17">
        <v>14</v>
      </c>
      <c r="B850" s="9">
        <v>1388.8888888888732</v>
      </c>
      <c r="C850" s="9">
        <v>3.3832536269428921</v>
      </c>
      <c r="D850" s="9">
        <v>-13.462398054099999</v>
      </c>
      <c r="E850" s="9">
        <v>76.424828856100007</v>
      </c>
    </row>
    <row r="851" spans="1:5" x14ac:dyDescent="0.2">
      <c r="A851" s="17">
        <v>14</v>
      </c>
      <c r="B851" s="9">
        <v>1388.8888888889221</v>
      </c>
      <c r="C851" s="9">
        <v>3.8665755736489507</v>
      </c>
      <c r="D851" s="9">
        <v>-30.766265219899999</v>
      </c>
      <c r="E851" s="9">
        <v>56.877843262500001</v>
      </c>
    </row>
    <row r="852" spans="1:5" x14ac:dyDescent="0.2">
      <c r="A852" s="17">
        <v>14</v>
      </c>
      <c r="B852" s="9">
        <v>1388.8888888888882</v>
      </c>
      <c r="C852" s="9">
        <v>4.3498975203550803</v>
      </c>
      <c r="D852" s="9">
        <v>-49.281328691500001</v>
      </c>
      <c r="E852" s="9">
        <v>60.412496408599999</v>
      </c>
    </row>
    <row r="853" spans="1:5" x14ac:dyDescent="0.2">
      <c r="A853" s="17">
        <v>14</v>
      </c>
      <c r="B853" s="9">
        <v>1388.8888888889062</v>
      </c>
      <c r="C853" s="9">
        <v>4.8332194670612409</v>
      </c>
      <c r="D853" s="9">
        <v>-42.984897246599999</v>
      </c>
      <c r="E853" s="9">
        <v>69.028247375899994</v>
      </c>
    </row>
    <row r="854" spans="1:5" x14ac:dyDescent="0.2">
      <c r="A854" s="17">
        <v>14</v>
      </c>
      <c r="B854" s="9">
        <v>1388.8888888888798</v>
      </c>
      <c r="C854" s="9">
        <v>5.3165414137673617</v>
      </c>
      <c r="D854" s="9">
        <v>-41.128377461900001</v>
      </c>
      <c r="E854" s="9">
        <v>56.907880214899997</v>
      </c>
    </row>
    <row r="855" spans="1:5" x14ac:dyDescent="0.2">
      <c r="A855" s="17">
        <v>14</v>
      </c>
      <c r="B855" s="9">
        <v>1388.8888888889305</v>
      </c>
      <c r="C855" s="9">
        <v>5.7998633604734717</v>
      </c>
      <c r="D855" s="9">
        <v>-50.402336424399998</v>
      </c>
      <c r="E855" s="9">
        <v>23.180011072700001</v>
      </c>
    </row>
    <row r="856" spans="1:5" x14ac:dyDescent="0.2">
      <c r="A856" s="17">
        <v>14</v>
      </c>
      <c r="B856" s="9">
        <v>1944.4444444444</v>
      </c>
      <c r="C856" s="9">
        <v>0</v>
      </c>
      <c r="D856" s="9">
        <v>-29.735419194599999</v>
      </c>
      <c r="E856" s="9">
        <v>20.061509293299999</v>
      </c>
    </row>
    <row r="857" spans="1:5" x14ac:dyDescent="0.2">
      <c r="A857" s="17">
        <v>14</v>
      </c>
      <c r="B857" s="9">
        <v>1944.444444444473</v>
      </c>
      <c r="C857" s="9">
        <v>0.33069396353575897</v>
      </c>
      <c r="D857" s="9">
        <v>-22.888322183300001</v>
      </c>
      <c r="E857" s="9">
        <v>59.600366294899999</v>
      </c>
    </row>
    <row r="858" spans="1:5" x14ac:dyDescent="0.2">
      <c r="A858" s="17">
        <v>14</v>
      </c>
      <c r="B858" s="9">
        <v>1944.4444444444775</v>
      </c>
      <c r="C858" s="9">
        <v>0.6613879270715376</v>
      </c>
      <c r="D858" s="9">
        <v>-7.2178724088999999</v>
      </c>
      <c r="E858" s="9">
        <v>64.928833544300005</v>
      </c>
    </row>
    <row r="859" spans="1:5" x14ac:dyDescent="0.2">
      <c r="A859" s="17">
        <v>14</v>
      </c>
      <c r="B859" s="9">
        <v>1944.4444444444632</v>
      </c>
      <c r="C859" s="9">
        <v>0.99208189060729379</v>
      </c>
      <c r="D859" s="9">
        <v>-27.680442234800001</v>
      </c>
      <c r="E859" s="9">
        <v>65.043484878900003</v>
      </c>
    </row>
    <row r="860" spans="1:5" x14ac:dyDescent="0.2">
      <c r="A860" s="17">
        <v>14</v>
      </c>
      <c r="B860" s="9">
        <v>1944.4444444444548</v>
      </c>
      <c r="C860" s="9">
        <v>1.3227758541430534</v>
      </c>
      <c r="D860" s="9">
        <v>-11.9172317385</v>
      </c>
      <c r="E860" s="9">
        <v>62.373920072300002</v>
      </c>
    </row>
    <row r="861" spans="1:5" x14ac:dyDescent="0.2">
      <c r="A861" s="17">
        <v>14</v>
      </c>
      <c r="B861" s="9">
        <v>1944.4444444444389</v>
      </c>
      <c r="C861" s="9">
        <v>1.6534698176788196</v>
      </c>
      <c r="D861" s="9">
        <v>-38.042969722199999</v>
      </c>
      <c r="E861" s="9">
        <v>84.348814717600007</v>
      </c>
    </row>
    <row r="862" spans="1:5" x14ac:dyDescent="0.2">
      <c r="A862" s="17">
        <v>14</v>
      </c>
      <c r="B862" s="9">
        <v>1944.4444444444059</v>
      </c>
      <c r="C862" s="9">
        <v>1.9841637812146047</v>
      </c>
      <c r="D862" s="9">
        <v>-3.7635192447999999</v>
      </c>
      <c r="E862" s="9">
        <v>77.442228920100007</v>
      </c>
    </row>
    <row r="863" spans="1:5" x14ac:dyDescent="0.2">
      <c r="A863" s="17">
        <v>14</v>
      </c>
      <c r="B863" s="9">
        <v>1944.4444444444532</v>
      </c>
      <c r="C863" s="9">
        <v>2.3148577447503875</v>
      </c>
      <c r="D863" s="9">
        <v>-30.9327840238</v>
      </c>
      <c r="E863" s="9">
        <v>86.910518455299993</v>
      </c>
    </row>
    <row r="864" spans="1:5" x14ac:dyDescent="0.2">
      <c r="A864" s="17">
        <v>14</v>
      </c>
      <c r="B864" s="9">
        <v>1944.4444444444898</v>
      </c>
      <c r="C864" s="9">
        <v>2.6455517082861273</v>
      </c>
      <c r="D864" s="9">
        <v>-11.959154274099999</v>
      </c>
      <c r="E864" s="9">
        <v>46.154633589900001</v>
      </c>
    </row>
    <row r="865" spans="1:5" x14ac:dyDescent="0.2">
      <c r="A865" s="17">
        <v>14</v>
      </c>
      <c r="B865" s="9">
        <v>1944.4444444444428</v>
      </c>
      <c r="C865" s="9">
        <v>2.9762456718218999</v>
      </c>
      <c r="D865" s="9">
        <v>-18.2450303627</v>
      </c>
      <c r="E865" s="9">
        <v>54.478793829600001</v>
      </c>
    </row>
    <row r="866" spans="1:5" x14ac:dyDescent="0.2">
      <c r="A866" s="17">
        <v>14</v>
      </c>
      <c r="B866" s="9">
        <v>1944.4444444444428</v>
      </c>
      <c r="C866" s="9">
        <v>3.3069396353576863</v>
      </c>
      <c r="D866" s="9">
        <v>-38.988650040800003</v>
      </c>
      <c r="E866" s="9">
        <v>78.295084909699995</v>
      </c>
    </row>
    <row r="867" spans="1:5" x14ac:dyDescent="0.2">
      <c r="A867" s="17">
        <v>14</v>
      </c>
      <c r="B867" s="9">
        <v>1944.4444444444898</v>
      </c>
      <c r="C867" s="9">
        <v>3.6376335988934589</v>
      </c>
      <c r="D867" s="9">
        <v>-78.230161086099997</v>
      </c>
      <c r="E867" s="9">
        <v>67.634920968000003</v>
      </c>
    </row>
    <row r="868" spans="1:5" x14ac:dyDescent="0.2">
      <c r="A868" s="17">
        <v>14</v>
      </c>
      <c r="B868" s="9">
        <v>1944.4444444444532</v>
      </c>
      <c r="C868" s="9">
        <v>3.9683275624291987</v>
      </c>
      <c r="D868" s="9">
        <v>-66.621344027099994</v>
      </c>
      <c r="E868" s="9">
        <v>57.2146838512</v>
      </c>
    </row>
    <row r="869" spans="1:5" x14ac:dyDescent="0.2">
      <c r="A869" s="17">
        <v>14</v>
      </c>
      <c r="B869" s="9">
        <v>1944.4444444444059</v>
      </c>
      <c r="C869" s="9">
        <v>4.2990215259649815</v>
      </c>
      <c r="D869" s="9">
        <v>-61.542917907499998</v>
      </c>
      <c r="E869" s="9">
        <v>62.005064940600001</v>
      </c>
    </row>
    <row r="870" spans="1:5" x14ac:dyDescent="0.2">
      <c r="A870" s="17">
        <v>14</v>
      </c>
      <c r="B870" s="9">
        <v>1944.4444444444389</v>
      </c>
      <c r="C870" s="9">
        <v>4.6297154895007662</v>
      </c>
      <c r="D870" s="9">
        <v>-48.951375848300003</v>
      </c>
      <c r="E870" s="9">
        <v>56.673291857999999</v>
      </c>
    </row>
    <row r="871" spans="1:5" x14ac:dyDescent="0.2">
      <c r="A871" s="17">
        <v>14</v>
      </c>
      <c r="B871" s="9">
        <v>1944.4444444444548</v>
      </c>
      <c r="C871" s="9">
        <v>4.960409453036533</v>
      </c>
      <c r="D871" s="9">
        <v>-18.678757715900002</v>
      </c>
      <c r="E871" s="9">
        <v>85.371111432099994</v>
      </c>
    </row>
    <row r="872" spans="1:5" x14ac:dyDescent="0.2">
      <c r="A872" s="17">
        <v>14</v>
      </c>
      <c r="B872" s="9">
        <v>1944.4444444444632</v>
      </c>
      <c r="C872" s="9">
        <v>5.2911034165722928</v>
      </c>
      <c r="D872" s="9">
        <v>-17.315828293900001</v>
      </c>
      <c r="E872" s="9">
        <v>76.920659776500003</v>
      </c>
    </row>
    <row r="873" spans="1:5" x14ac:dyDescent="0.2">
      <c r="A873" s="17">
        <v>14</v>
      </c>
      <c r="B873" s="9">
        <v>1944.4444444444775</v>
      </c>
      <c r="C873" s="9">
        <v>5.621797380108049</v>
      </c>
      <c r="D873" s="9">
        <v>-14.8829653192</v>
      </c>
      <c r="E873" s="9">
        <v>69.147691566099994</v>
      </c>
    </row>
    <row r="874" spans="1:5" x14ac:dyDescent="0.2">
      <c r="A874" s="17">
        <v>14</v>
      </c>
      <c r="B874" s="9">
        <v>1944.444444444473</v>
      </c>
      <c r="C874" s="9">
        <v>5.9524913436438274</v>
      </c>
      <c r="D874" s="9">
        <v>-13.561064847400001</v>
      </c>
      <c r="E874" s="9">
        <v>82.268542523700006</v>
      </c>
    </row>
    <row r="875" spans="1:5" x14ac:dyDescent="0.2">
      <c r="A875" s="17">
        <v>14</v>
      </c>
      <c r="B875" s="9">
        <v>2500</v>
      </c>
      <c r="C875" s="9">
        <v>0</v>
      </c>
      <c r="D875" s="9">
        <v>39.084942850899999</v>
      </c>
      <c r="E875" s="9">
        <v>76.724163669500001</v>
      </c>
    </row>
    <row r="876" spans="1:5" x14ac:dyDescent="0.2">
      <c r="A876" s="17">
        <v>14</v>
      </c>
      <c r="B876" s="9">
        <v>2500.0000000000277</v>
      </c>
      <c r="C876" s="9">
        <v>0.26179938779914569</v>
      </c>
      <c r="D876" s="9">
        <v>69.808929785100005</v>
      </c>
      <c r="E876" s="9">
        <v>62.252125123200003</v>
      </c>
    </row>
    <row r="877" spans="1:5" x14ac:dyDescent="0.2">
      <c r="A877" s="17">
        <v>14</v>
      </c>
      <c r="B877" s="9">
        <v>2500</v>
      </c>
      <c r="C877" s="9">
        <v>0.52359877559829826</v>
      </c>
      <c r="D877" s="9">
        <v>45.8725114354</v>
      </c>
      <c r="E877" s="9">
        <v>77.072043061200006</v>
      </c>
    </row>
    <row r="878" spans="1:5" x14ac:dyDescent="0.2">
      <c r="A878" s="17">
        <v>14</v>
      </c>
      <c r="B878" s="9">
        <v>2500.0000000000441</v>
      </c>
      <c r="C878" s="9">
        <v>0.78539816339744828</v>
      </c>
      <c r="D878" s="9">
        <v>44.004191249400002</v>
      </c>
      <c r="E878" s="9">
        <v>65.803116159499993</v>
      </c>
    </row>
    <row r="879" spans="1:5" x14ac:dyDescent="0.2">
      <c r="A879" s="17">
        <v>14</v>
      </c>
      <c r="B879" s="9">
        <v>2500</v>
      </c>
      <c r="C879" s="9">
        <v>1.0471975511965983</v>
      </c>
      <c r="D879" s="9">
        <v>45.898150302600001</v>
      </c>
      <c r="E879" s="9">
        <v>59.864045148199999</v>
      </c>
    </row>
    <row r="880" spans="1:5" x14ac:dyDescent="0.2">
      <c r="A880" s="17">
        <v>14</v>
      </c>
      <c r="B880" s="9">
        <v>2500.0000000000277</v>
      </c>
      <c r="C880" s="9">
        <v>1.3089969389957512</v>
      </c>
      <c r="D880" s="9">
        <v>-44.704647741700001</v>
      </c>
      <c r="E880" s="9">
        <v>95.646356453199999</v>
      </c>
    </row>
    <row r="881" spans="1:5" x14ac:dyDescent="0.2">
      <c r="A881" s="17">
        <v>14</v>
      </c>
      <c r="B881" s="9">
        <v>2500</v>
      </c>
      <c r="C881" s="9">
        <v>1.5707963267948966</v>
      </c>
      <c r="D881" s="9">
        <v>-39.6990077699</v>
      </c>
      <c r="E881" s="9">
        <v>65.607111922300007</v>
      </c>
    </row>
    <row r="882" spans="1:5" x14ac:dyDescent="0.2">
      <c r="A882" s="17">
        <v>14</v>
      </c>
      <c r="B882" s="9">
        <v>2500.0000000000277</v>
      </c>
      <c r="C882" s="9">
        <v>1.8325957145940419</v>
      </c>
      <c r="D882" s="9">
        <v>-26.726281828600001</v>
      </c>
      <c r="E882" s="9">
        <v>74.8749287391</v>
      </c>
    </row>
    <row r="883" spans="1:5" x14ac:dyDescent="0.2">
      <c r="A883" s="17">
        <v>14</v>
      </c>
      <c r="B883" s="9">
        <v>2500</v>
      </c>
      <c r="C883" s="9">
        <v>2.0943951023931948</v>
      </c>
      <c r="D883" s="9">
        <v>-37.119743090500002</v>
      </c>
      <c r="E883" s="9">
        <v>67.078181658199995</v>
      </c>
    </row>
    <row r="884" spans="1:5" x14ac:dyDescent="0.2">
      <c r="A884" s="17">
        <v>14</v>
      </c>
      <c r="B884" s="9">
        <v>2500.0000000000441</v>
      </c>
      <c r="C884" s="9">
        <v>2.3561944901923448</v>
      </c>
      <c r="D884" s="9">
        <v>-44.2951918284</v>
      </c>
      <c r="E884" s="9">
        <v>41.141460343200002</v>
      </c>
    </row>
    <row r="885" spans="1:5" x14ac:dyDescent="0.2">
      <c r="A885" s="17">
        <v>14</v>
      </c>
      <c r="B885" s="9">
        <v>2500</v>
      </c>
      <c r="C885" s="9">
        <v>2.6179938779914949</v>
      </c>
      <c r="D885" s="9">
        <v>-50.469102258699998</v>
      </c>
      <c r="E885" s="9">
        <v>38.521487068299997</v>
      </c>
    </row>
    <row r="886" spans="1:5" x14ac:dyDescent="0.2">
      <c r="A886" s="17">
        <v>14</v>
      </c>
      <c r="B886" s="9">
        <v>2500.0000000000277</v>
      </c>
      <c r="C886" s="9">
        <v>2.8797932657906475</v>
      </c>
      <c r="D886" s="9">
        <v>-42.567989757799999</v>
      </c>
      <c r="E886" s="9">
        <v>70.869843572299999</v>
      </c>
    </row>
    <row r="887" spans="1:5" x14ac:dyDescent="0.2">
      <c r="A887" s="17">
        <v>14</v>
      </c>
      <c r="B887" s="9">
        <v>2500</v>
      </c>
      <c r="C887" s="9">
        <v>3.1415926535897931</v>
      </c>
      <c r="D887" s="9">
        <v>-64.339307042800002</v>
      </c>
      <c r="E887" s="9">
        <v>70.059702641000001</v>
      </c>
    </row>
    <row r="888" spans="1:5" x14ac:dyDescent="0.2">
      <c r="A888" s="17">
        <v>14</v>
      </c>
      <c r="B888" s="9">
        <v>2500.0000000000277</v>
      </c>
      <c r="C888" s="9">
        <v>3.4033920413889387</v>
      </c>
      <c r="D888" s="9">
        <v>-44.8799513417</v>
      </c>
      <c r="E888" s="9">
        <v>84.460886740199996</v>
      </c>
    </row>
    <row r="889" spans="1:5" x14ac:dyDescent="0.2">
      <c r="A889" s="17">
        <v>14</v>
      </c>
      <c r="B889" s="9">
        <v>2500</v>
      </c>
      <c r="C889" s="9">
        <v>3.6651914291880914</v>
      </c>
      <c r="D889" s="9">
        <v>-28.025474091900001</v>
      </c>
      <c r="E889" s="9">
        <v>77.809564155499999</v>
      </c>
    </row>
    <row r="890" spans="1:5" x14ac:dyDescent="0.2">
      <c r="A890" s="17">
        <v>14</v>
      </c>
      <c r="B890" s="9">
        <v>2500.0000000000441</v>
      </c>
      <c r="C890" s="9">
        <v>3.9269908169872414</v>
      </c>
      <c r="D890" s="9">
        <v>-45.0952188491</v>
      </c>
      <c r="E890" s="9">
        <v>79.778057475799997</v>
      </c>
    </row>
    <row r="891" spans="1:5" x14ac:dyDescent="0.2">
      <c r="A891" s="17">
        <v>14</v>
      </c>
      <c r="B891" s="9">
        <v>2500</v>
      </c>
      <c r="C891" s="9">
        <v>4.1887902047863914</v>
      </c>
      <c r="D891" s="9">
        <v>-55.001578800600001</v>
      </c>
      <c r="E891" s="9">
        <v>74.595149303100001</v>
      </c>
    </row>
    <row r="892" spans="1:5" x14ac:dyDescent="0.2">
      <c r="A892" s="17">
        <v>14</v>
      </c>
      <c r="B892" s="9">
        <v>2500.0000000000277</v>
      </c>
      <c r="C892" s="9">
        <v>4.4505895925855441</v>
      </c>
      <c r="D892" s="9">
        <v>-17.474507551199999</v>
      </c>
      <c r="E892" s="9">
        <v>104.50535164679999</v>
      </c>
    </row>
    <row r="893" spans="1:5" x14ac:dyDescent="0.2">
      <c r="A893" s="17">
        <v>14</v>
      </c>
      <c r="B893" s="9">
        <v>2500</v>
      </c>
      <c r="C893" s="9">
        <v>4.7123889803846897</v>
      </c>
      <c r="D893" s="9">
        <v>-25.213908903499998</v>
      </c>
      <c r="E893" s="9">
        <v>85.808987101900001</v>
      </c>
    </row>
    <row r="894" spans="1:5" x14ac:dyDescent="0.2">
      <c r="A894" s="17">
        <v>14</v>
      </c>
      <c r="B894" s="9">
        <v>2500.0000000000277</v>
      </c>
      <c r="C894" s="9">
        <v>4.9741883681838353</v>
      </c>
      <c r="D894" s="9">
        <v>-20.250190967399998</v>
      </c>
      <c r="E894" s="9">
        <v>105.21954519640001</v>
      </c>
    </row>
    <row r="895" spans="1:5" x14ac:dyDescent="0.2">
      <c r="A895" s="17">
        <v>14</v>
      </c>
      <c r="B895" s="9">
        <v>2500</v>
      </c>
      <c r="C895" s="9">
        <v>5.2359877559829879</v>
      </c>
      <c r="D895" s="9">
        <v>-14.776291087400001</v>
      </c>
      <c r="E895" s="9">
        <v>66.283973107899996</v>
      </c>
    </row>
    <row r="896" spans="1:5" x14ac:dyDescent="0.2">
      <c r="A896" s="17">
        <v>14</v>
      </c>
      <c r="B896" s="9">
        <v>2500.0000000000441</v>
      </c>
      <c r="C896" s="9">
        <v>5.497787143782138</v>
      </c>
      <c r="D896" s="9">
        <v>17.2100223403</v>
      </c>
      <c r="E896" s="9">
        <v>68.848184108300003</v>
      </c>
    </row>
    <row r="897" spans="1:5" x14ac:dyDescent="0.2">
      <c r="A897" s="17">
        <v>14</v>
      </c>
      <c r="B897" s="9">
        <v>2500</v>
      </c>
      <c r="C897" s="9">
        <v>5.759586531581288</v>
      </c>
      <c r="D897" s="9">
        <v>43.557757257900001</v>
      </c>
      <c r="E897" s="9">
        <v>69.414399517299998</v>
      </c>
    </row>
    <row r="898" spans="1:5" x14ac:dyDescent="0.2">
      <c r="A898" s="17">
        <v>14</v>
      </c>
      <c r="B898" s="9">
        <v>2500.0000000000277</v>
      </c>
      <c r="C898" s="9">
        <v>6.0213859193804407</v>
      </c>
      <c r="D898" s="9">
        <v>23.499672434699999</v>
      </c>
      <c r="E898" s="9">
        <v>56.009303476500001</v>
      </c>
    </row>
    <row r="899" spans="1:5" x14ac:dyDescent="0.2">
      <c r="A899" s="15">
        <v>15</v>
      </c>
      <c r="B899" s="7">
        <v>833.33333333329995</v>
      </c>
      <c r="C899" s="7">
        <v>0</v>
      </c>
      <c r="D899" s="7">
        <v>27.227670172900002</v>
      </c>
      <c r="E899" s="7">
        <v>34.661774688199998</v>
      </c>
    </row>
    <row r="900" spans="1:5" x14ac:dyDescent="0.2">
      <c r="A900" s="15">
        <v>15</v>
      </c>
      <c r="B900" s="7">
        <v>833.33333333334792</v>
      </c>
      <c r="C900" s="7">
        <v>0.78539816339744839</v>
      </c>
      <c r="D900" s="7">
        <v>50.7005015847</v>
      </c>
      <c r="E900" s="7">
        <v>11.8149934608</v>
      </c>
    </row>
    <row r="901" spans="1:5" x14ac:dyDescent="0.2">
      <c r="A901" s="15">
        <v>15</v>
      </c>
      <c r="B901" s="7">
        <v>833.33333333329995</v>
      </c>
      <c r="C901" s="7">
        <v>1.5707963267948966</v>
      </c>
      <c r="D901" s="7">
        <v>73.129525082300006</v>
      </c>
      <c r="E901" s="7">
        <v>2.9772091312</v>
      </c>
    </row>
    <row r="902" spans="1:5" x14ac:dyDescent="0.2">
      <c r="A902" s="15">
        <v>15</v>
      </c>
      <c r="B902" s="7">
        <v>833.33333333334792</v>
      </c>
      <c r="C902" s="7">
        <v>2.3561944901923448</v>
      </c>
      <c r="D902" s="7">
        <v>28.385419241499999</v>
      </c>
      <c r="E902" s="7">
        <v>1.0583134972999999</v>
      </c>
    </row>
    <row r="903" spans="1:5" x14ac:dyDescent="0.2">
      <c r="A903" s="15">
        <v>15</v>
      </c>
      <c r="B903" s="7">
        <v>833.33333333329995</v>
      </c>
      <c r="C903" s="7">
        <v>3.1415926535897931</v>
      </c>
      <c r="D903" s="7">
        <v>47.053979306800002</v>
      </c>
      <c r="E903" s="7">
        <v>-12.1367707227</v>
      </c>
    </row>
    <row r="904" spans="1:5" x14ac:dyDescent="0.2">
      <c r="A904" s="15">
        <v>15</v>
      </c>
      <c r="B904" s="7">
        <v>833.33333333334792</v>
      </c>
      <c r="C904" s="7">
        <v>3.9269908169872414</v>
      </c>
      <c r="D904" s="7">
        <v>82.376581306999995</v>
      </c>
      <c r="E904" s="7">
        <v>21.734732005000001</v>
      </c>
    </row>
    <row r="905" spans="1:5" x14ac:dyDescent="0.2">
      <c r="A905" s="15">
        <v>15</v>
      </c>
      <c r="B905" s="7">
        <v>833.33333333329995</v>
      </c>
      <c r="C905" s="7">
        <v>4.7123889803846897</v>
      </c>
      <c r="D905" s="7">
        <v>65.398994013700005</v>
      </c>
      <c r="E905" s="7">
        <v>13.274565043400001</v>
      </c>
    </row>
    <row r="906" spans="1:5" x14ac:dyDescent="0.2">
      <c r="A906" s="15">
        <v>15</v>
      </c>
      <c r="B906" s="7">
        <v>833.33333333334792</v>
      </c>
      <c r="C906" s="7">
        <v>5.497787143782138</v>
      </c>
      <c r="D906" s="7">
        <v>92.4359635645</v>
      </c>
      <c r="E906" s="7">
        <v>42.079782945200002</v>
      </c>
    </row>
    <row r="907" spans="1:5" x14ac:dyDescent="0.2">
      <c r="A907" s="15">
        <v>15</v>
      </c>
      <c r="B907" s="7">
        <v>1388.8888888889001</v>
      </c>
      <c r="C907" s="7">
        <v>0</v>
      </c>
      <c r="D907" s="7">
        <v>24.4368722028</v>
      </c>
      <c r="E907" s="7">
        <v>0.97275309809999999</v>
      </c>
    </row>
    <row r="908" spans="1:5" x14ac:dyDescent="0.2">
      <c r="A908" s="15">
        <v>15</v>
      </c>
      <c r="B908" s="7">
        <v>1388.8888888889305</v>
      </c>
      <c r="C908" s="7">
        <v>0.48332194670611478</v>
      </c>
      <c r="D908" s="7">
        <v>54.374225088499998</v>
      </c>
      <c r="E908" s="7">
        <v>58.2604599075</v>
      </c>
    </row>
    <row r="909" spans="1:5" x14ac:dyDescent="0.2">
      <c r="A909" s="15">
        <v>15</v>
      </c>
      <c r="B909" s="7">
        <v>1388.8888888888798</v>
      </c>
      <c r="C909" s="7">
        <v>0.96664389341222468</v>
      </c>
      <c r="D909" s="7">
        <v>-2.2269081806000002</v>
      </c>
      <c r="E909" s="7">
        <v>17.216245459900001</v>
      </c>
    </row>
    <row r="910" spans="1:5" x14ac:dyDescent="0.2">
      <c r="A910" s="15">
        <v>15</v>
      </c>
      <c r="B910" s="7">
        <v>1388.8888888889062</v>
      </c>
      <c r="C910" s="7">
        <v>1.4499658401183457</v>
      </c>
      <c r="D910" s="7">
        <v>26.8845297019</v>
      </c>
      <c r="E910" s="7">
        <v>-21.6402491379</v>
      </c>
    </row>
    <row r="911" spans="1:5" x14ac:dyDescent="0.2">
      <c r="A911" s="15">
        <v>15</v>
      </c>
      <c r="B911" s="7">
        <v>1388.8888888888882</v>
      </c>
      <c r="C911" s="7">
        <v>1.9332877868245057</v>
      </c>
      <c r="D911" s="7">
        <v>76.072359453800004</v>
      </c>
      <c r="E911" s="7">
        <v>29.9844922027</v>
      </c>
    </row>
    <row r="912" spans="1:5" x14ac:dyDescent="0.2">
      <c r="A912" s="15">
        <v>15</v>
      </c>
      <c r="B912" s="7">
        <v>1388.8888888889221</v>
      </c>
      <c r="C912" s="7">
        <v>2.4166097335306356</v>
      </c>
      <c r="D912" s="7">
        <v>52.145632030100003</v>
      </c>
      <c r="E912" s="7">
        <v>-12.268615587799999</v>
      </c>
    </row>
    <row r="913" spans="1:5" x14ac:dyDescent="0.2">
      <c r="A913" s="15">
        <v>15</v>
      </c>
      <c r="B913" s="7">
        <v>1388.8888888888732</v>
      </c>
      <c r="C913" s="7">
        <v>2.8999316802366941</v>
      </c>
      <c r="D913" s="7">
        <v>44.831537941699999</v>
      </c>
      <c r="E913" s="7">
        <v>18.573507622400001</v>
      </c>
    </row>
    <row r="914" spans="1:5" x14ac:dyDescent="0.2">
      <c r="A914" s="15">
        <v>15</v>
      </c>
      <c r="B914" s="7">
        <v>1388.8888888888732</v>
      </c>
      <c r="C914" s="7">
        <v>3.3832536269428921</v>
      </c>
      <c r="D914" s="7">
        <v>115.86419026199999</v>
      </c>
      <c r="E914" s="7">
        <v>24.7217880874</v>
      </c>
    </row>
    <row r="915" spans="1:5" x14ac:dyDescent="0.2">
      <c r="A915" s="15">
        <v>15</v>
      </c>
      <c r="B915" s="7">
        <v>1388.8888888889221</v>
      </c>
      <c r="C915" s="7">
        <v>3.8665755736489507</v>
      </c>
      <c r="D915" s="7">
        <v>77.983285043600006</v>
      </c>
      <c r="E915" s="7">
        <v>10.204724497200001</v>
      </c>
    </row>
    <row r="916" spans="1:5" x14ac:dyDescent="0.2">
      <c r="A916" s="15">
        <v>15</v>
      </c>
      <c r="B916" s="7">
        <v>1388.8888888888882</v>
      </c>
      <c r="C916" s="7">
        <v>4.3498975203550803</v>
      </c>
      <c r="D916" s="7">
        <v>45.978826761699999</v>
      </c>
      <c r="E916" s="7">
        <v>29.910320532299998</v>
      </c>
    </row>
    <row r="917" spans="1:5" x14ac:dyDescent="0.2">
      <c r="A917" s="15">
        <v>15</v>
      </c>
      <c r="B917" s="7">
        <v>1388.8888888889062</v>
      </c>
      <c r="C917" s="7">
        <v>4.8332194670612409</v>
      </c>
      <c r="D917" s="7">
        <v>69.624020527699997</v>
      </c>
      <c r="E917" s="7">
        <v>49.3655345361</v>
      </c>
    </row>
    <row r="918" spans="1:5" x14ac:dyDescent="0.2">
      <c r="A918" s="15">
        <v>15</v>
      </c>
      <c r="B918" s="7">
        <v>1388.8888888888798</v>
      </c>
      <c r="C918" s="7">
        <v>5.3165414137673617</v>
      </c>
      <c r="D918" s="7">
        <v>60.315433383799999</v>
      </c>
      <c r="E918" s="7">
        <v>17.879611424899998</v>
      </c>
    </row>
    <row r="919" spans="1:5" x14ac:dyDescent="0.2">
      <c r="A919" s="15">
        <v>15</v>
      </c>
      <c r="B919" s="7">
        <v>1388.8888888889305</v>
      </c>
      <c r="C919" s="7">
        <v>5.7998633604734717</v>
      </c>
      <c r="D919" s="7">
        <v>71.383899085899998</v>
      </c>
      <c r="E919" s="7">
        <v>19.076142099999998</v>
      </c>
    </row>
    <row r="920" spans="1:5" x14ac:dyDescent="0.2">
      <c r="A920" s="15">
        <v>15</v>
      </c>
      <c r="B920" s="7">
        <v>1944.4444444444</v>
      </c>
      <c r="C920" s="7">
        <v>0</v>
      </c>
      <c r="D920" s="7">
        <v>79.208718290999997</v>
      </c>
      <c r="E920" s="7">
        <v>19.312359346299999</v>
      </c>
    </row>
    <row r="921" spans="1:5" x14ac:dyDescent="0.2">
      <c r="A921" s="15">
        <v>15</v>
      </c>
      <c r="B921" s="7">
        <v>1944.444444444473</v>
      </c>
      <c r="C921" s="7">
        <v>0.33069396353575897</v>
      </c>
      <c r="D921" s="7">
        <v>37.215204872800001</v>
      </c>
      <c r="E921" s="7">
        <v>18.820221057000001</v>
      </c>
    </row>
    <row r="922" spans="1:5" x14ac:dyDescent="0.2">
      <c r="A922" s="15">
        <v>15</v>
      </c>
      <c r="B922" s="7">
        <v>1944.4444444444775</v>
      </c>
      <c r="C922" s="7">
        <v>0.6613879270715376</v>
      </c>
      <c r="D922" s="7">
        <v>10.687540718599999</v>
      </c>
      <c r="E922" s="7">
        <v>18.8647123824</v>
      </c>
    </row>
    <row r="923" spans="1:5" x14ac:dyDescent="0.2">
      <c r="A923" s="15">
        <v>15</v>
      </c>
      <c r="B923" s="7">
        <v>1944.4444444444632</v>
      </c>
      <c r="C923" s="7">
        <v>0.99208189060729379</v>
      </c>
      <c r="D923" s="7">
        <v>33.299985223599997</v>
      </c>
      <c r="E923" s="7">
        <v>8.6093039397000002</v>
      </c>
    </row>
    <row r="924" spans="1:5" x14ac:dyDescent="0.2">
      <c r="A924" s="15">
        <v>15</v>
      </c>
      <c r="B924" s="7">
        <v>1944.4444444444548</v>
      </c>
      <c r="C924" s="7">
        <v>1.3227758541430534</v>
      </c>
      <c r="D924" s="7">
        <v>8.7697889689000004</v>
      </c>
      <c r="E924" s="7">
        <v>-27.7063919932</v>
      </c>
    </row>
    <row r="925" spans="1:5" x14ac:dyDescent="0.2">
      <c r="A925" s="15">
        <v>15</v>
      </c>
      <c r="B925" s="7">
        <v>1944.4444444444389</v>
      </c>
      <c r="C925" s="7">
        <v>1.6534698176788196</v>
      </c>
      <c r="D925" s="7">
        <v>44.543667893799999</v>
      </c>
      <c r="E925" s="7">
        <v>54.499678915099999</v>
      </c>
    </row>
    <row r="926" spans="1:5" x14ac:dyDescent="0.2">
      <c r="A926" s="15">
        <v>15</v>
      </c>
      <c r="B926" s="7">
        <v>1944.4444444444059</v>
      </c>
      <c r="C926" s="7">
        <v>1.9841637812146047</v>
      </c>
      <c r="D926" s="7">
        <v>88.879729457099998</v>
      </c>
      <c r="E926" s="7">
        <v>42.943897835900003</v>
      </c>
    </row>
    <row r="927" spans="1:5" x14ac:dyDescent="0.2">
      <c r="A927" s="15">
        <v>15</v>
      </c>
      <c r="B927" s="7">
        <v>1944.4444444444532</v>
      </c>
      <c r="C927" s="7">
        <v>2.3148577447503875</v>
      </c>
      <c r="D927" s="7">
        <v>86.935677395100001</v>
      </c>
      <c r="E927" s="7">
        <v>31.149169806500002</v>
      </c>
    </row>
    <row r="928" spans="1:5" x14ac:dyDescent="0.2">
      <c r="A928" s="15">
        <v>15</v>
      </c>
      <c r="B928" s="7">
        <v>1944.4444444444898</v>
      </c>
      <c r="C928" s="7">
        <v>2.6455517082861273</v>
      </c>
      <c r="D928" s="7">
        <v>89.312910359</v>
      </c>
      <c r="E928" s="7">
        <v>17.8152938544</v>
      </c>
    </row>
    <row r="929" spans="1:5" x14ac:dyDescent="0.2">
      <c r="A929" s="15">
        <v>15</v>
      </c>
      <c r="B929" s="7">
        <v>1944.4444444444428</v>
      </c>
      <c r="C929" s="7">
        <v>2.9762456718218999</v>
      </c>
      <c r="D929" s="7">
        <v>119.8335161663</v>
      </c>
      <c r="E929" s="7">
        <v>21.090722213399999</v>
      </c>
    </row>
    <row r="930" spans="1:5" x14ac:dyDescent="0.2">
      <c r="A930" s="15">
        <v>15</v>
      </c>
      <c r="B930" s="7">
        <v>1944.4444444444428</v>
      </c>
      <c r="C930" s="7">
        <v>3.3069396353576863</v>
      </c>
      <c r="D930" s="7">
        <v>107.7526023798</v>
      </c>
      <c r="E930" s="7">
        <v>54.232348782499997</v>
      </c>
    </row>
    <row r="931" spans="1:5" x14ac:dyDescent="0.2">
      <c r="A931" s="15">
        <v>15</v>
      </c>
      <c r="B931" s="7">
        <v>1944.4444444444898</v>
      </c>
      <c r="C931" s="7">
        <v>3.6376335988934589</v>
      </c>
      <c r="D931" s="7">
        <v>114.0561001036</v>
      </c>
      <c r="E931" s="7">
        <v>41.787547751200002</v>
      </c>
    </row>
    <row r="932" spans="1:5" x14ac:dyDescent="0.2">
      <c r="A932" s="15">
        <v>15</v>
      </c>
      <c r="B932" s="7">
        <v>1944.4444444444532</v>
      </c>
      <c r="C932" s="7">
        <v>3.9683275624291987</v>
      </c>
      <c r="D932" s="7">
        <v>86.588591227600006</v>
      </c>
      <c r="E932" s="7">
        <v>58.7803856803</v>
      </c>
    </row>
    <row r="933" spans="1:5" x14ac:dyDescent="0.2">
      <c r="A933" s="15">
        <v>15</v>
      </c>
      <c r="B933" s="7">
        <v>1944.4444444444059</v>
      </c>
      <c r="C933" s="7">
        <v>4.2990215259649815</v>
      </c>
      <c r="D933" s="7">
        <v>80.463484030700002</v>
      </c>
      <c r="E933" s="7">
        <v>38.394441626700001</v>
      </c>
    </row>
    <row r="934" spans="1:5" x14ac:dyDescent="0.2">
      <c r="A934" s="15">
        <v>15</v>
      </c>
      <c r="B934" s="7">
        <v>1944.4444444444389</v>
      </c>
      <c r="C934" s="7">
        <v>4.6297154895007662</v>
      </c>
      <c r="D934" s="7">
        <v>66.820568412300005</v>
      </c>
      <c r="E934" s="7">
        <v>47.101852437300003</v>
      </c>
    </row>
    <row r="935" spans="1:5" x14ac:dyDescent="0.2">
      <c r="A935" s="15">
        <v>15</v>
      </c>
      <c r="B935" s="7">
        <v>1944.4444444444548</v>
      </c>
      <c r="C935" s="7">
        <v>4.960409453036533</v>
      </c>
      <c r="D935" s="7">
        <v>70.565436120800001</v>
      </c>
      <c r="E935" s="7">
        <v>66.161640392199999</v>
      </c>
    </row>
    <row r="936" spans="1:5" x14ac:dyDescent="0.2">
      <c r="A936" s="15">
        <v>15</v>
      </c>
      <c r="B936" s="7">
        <v>1944.4444444444632</v>
      </c>
      <c r="C936" s="7">
        <v>5.2911034165722928</v>
      </c>
      <c r="D936" s="7">
        <v>18.822141978499999</v>
      </c>
      <c r="E936" s="7">
        <v>48.977361839799997</v>
      </c>
    </row>
    <row r="937" spans="1:5" x14ac:dyDescent="0.2">
      <c r="A937" s="15">
        <v>15</v>
      </c>
      <c r="B937" s="7">
        <v>1944.4444444444775</v>
      </c>
      <c r="C937" s="7">
        <v>5.621797380108049</v>
      </c>
      <c r="D937" s="7">
        <v>27.095993460700001</v>
      </c>
      <c r="E937" s="7">
        <v>27.2627505685</v>
      </c>
    </row>
    <row r="938" spans="1:5" x14ac:dyDescent="0.2">
      <c r="A938" s="15">
        <v>15</v>
      </c>
      <c r="B938" s="7">
        <v>1944.444444444473</v>
      </c>
      <c r="C938" s="7">
        <v>5.9524913436438274</v>
      </c>
      <c r="D938" s="7">
        <v>47.657030210099997</v>
      </c>
      <c r="E938" s="7">
        <v>49.3074198825</v>
      </c>
    </row>
    <row r="939" spans="1:5" x14ac:dyDescent="0.2">
      <c r="A939" s="15">
        <v>15</v>
      </c>
      <c r="B939" s="7">
        <v>2500</v>
      </c>
      <c r="C939" s="7">
        <v>0</v>
      </c>
      <c r="D939" s="7">
        <v>109.6970977567</v>
      </c>
      <c r="E939" s="7">
        <v>23.378270066300001</v>
      </c>
    </row>
    <row r="940" spans="1:5" x14ac:dyDescent="0.2">
      <c r="A940" s="15">
        <v>15</v>
      </c>
      <c r="B940" s="7">
        <v>2500.0000000000277</v>
      </c>
      <c r="C940" s="7">
        <v>0.26179938779914569</v>
      </c>
      <c r="D940" s="7">
        <v>134.30241215949999</v>
      </c>
      <c r="E940" s="7">
        <v>22.639181819299999</v>
      </c>
    </row>
    <row r="941" spans="1:5" x14ac:dyDescent="0.2">
      <c r="A941" s="15">
        <v>15</v>
      </c>
      <c r="B941" s="7">
        <v>2500</v>
      </c>
      <c r="C941" s="7">
        <v>0.52359877559829826</v>
      </c>
      <c r="D941" s="7">
        <v>128.16708666560001</v>
      </c>
      <c r="E941" s="7">
        <v>53.482377330799999</v>
      </c>
    </row>
    <row r="942" spans="1:5" x14ac:dyDescent="0.2">
      <c r="A942" s="15">
        <v>15</v>
      </c>
      <c r="B942" s="7">
        <v>2500.0000000000441</v>
      </c>
      <c r="C942" s="7">
        <v>0.78539816339744828</v>
      </c>
      <c r="D942" s="7">
        <v>111.10888331619999</v>
      </c>
      <c r="E942" s="7">
        <v>75.210433991299993</v>
      </c>
    </row>
    <row r="943" spans="1:5" x14ac:dyDescent="0.2">
      <c r="A943" s="15">
        <v>15</v>
      </c>
      <c r="B943" s="7">
        <v>2500</v>
      </c>
      <c r="C943" s="7">
        <v>1.0471975511965983</v>
      </c>
      <c r="D943" s="7">
        <v>106.0901679382</v>
      </c>
      <c r="E943" s="7">
        <v>38.546519179599997</v>
      </c>
    </row>
    <row r="944" spans="1:5" x14ac:dyDescent="0.2">
      <c r="A944" s="15">
        <v>15</v>
      </c>
      <c r="B944" s="7">
        <v>2500.0000000000277</v>
      </c>
      <c r="C944" s="7">
        <v>1.3089969389957512</v>
      </c>
      <c r="D944" s="7">
        <v>50.817984797199998</v>
      </c>
      <c r="E944" s="7">
        <v>54.9621072881</v>
      </c>
    </row>
    <row r="945" spans="1:5" x14ac:dyDescent="0.2">
      <c r="A945" s="15">
        <v>15</v>
      </c>
      <c r="B945" s="7">
        <v>2500</v>
      </c>
      <c r="C945" s="7">
        <v>1.5707963267948966</v>
      </c>
      <c r="D945" s="7">
        <v>42.890518512600003</v>
      </c>
      <c r="E945" s="7">
        <v>56.020353789600001</v>
      </c>
    </row>
    <row r="946" spans="1:5" x14ac:dyDescent="0.2">
      <c r="A946" s="15">
        <v>15</v>
      </c>
      <c r="B946" s="7">
        <v>2500.0000000000277</v>
      </c>
      <c r="C946" s="7">
        <v>1.8325957145940419</v>
      </c>
      <c r="D946" s="7">
        <v>60.556929758800003</v>
      </c>
      <c r="E946" s="7">
        <v>14.963725720599999</v>
      </c>
    </row>
    <row r="947" spans="1:5" x14ac:dyDescent="0.2">
      <c r="A947" s="15">
        <v>15</v>
      </c>
      <c r="B947" s="7">
        <v>2500</v>
      </c>
      <c r="C947" s="7">
        <v>2.0943951023931948</v>
      </c>
      <c r="D947" s="7">
        <v>87.603561233700006</v>
      </c>
      <c r="E947" s="7">
        <v>23.6009860737</v>
      </c>
    </row>
    <row r="948" spans="1:5" x14ac:dyDescent="0.2">
      <c r="A948" s="15">
        <v>15</v>
      </c>
      <c r="B948" s="7">
        <v>2500.0000000000441</v>
      </c>
      <c r="C948" s="7">
        <v>2.3561944901923448</v>
      </c>
      <c r="D948" s="7">
        <v>115.97294970039999</v>
      </c>
      <c r="E948" s="7">
        <v>-25.151948343899999</v>
      </c>
    </row>
    <row r="949" spans="1:5" x14ac:dyDescent="0.2">
      <c r="A949" s="15">
        <v>15</v>
      </c>
      <c r="B949" s="7">
        <v>2500</v>
      </c>
      <c r="C949" s="7">
        <v>2.6179938779914949</v>
      </c>
      <c r="D949" s="7">
        <v>-6.6160309134000004</v>
      </c>
      <c r="E949" s="7">
        <v>62.738083650299998</v>
      </c>
    </row>
    <row r="950" spans="1:5" x14ac:dyDescent="0.2">
      <c r="A950" s="15">
        <v>15</v>
      </c>
      <c r="B950" s="7">
        <v>2500.0000000000277</v>
      </c>
      <c r="C950" s="7">
        <v>2.8797932657906475</v>
      </c>
      <c r="D950" s="7">
        <v>89.365937157600001</v>
      </c>
      <c r="E950" s="7">
        <v>334.43132679109999</v>
      </c>
    </row>
    <row r="951" spans="1:5" x14ac:dyDescent="0.2">
      <c r="A951" s="15">
        <v>15</v>
      </c>
      <c r="B951" s="7">
        <v>2500</v>
      </c>
      <c r="C951" s="7">
        <v>3.1415926535897931</v>
      </c>
      <c r="D951" s="7">
        <v>13.455975712300001</v>
      </c>
      <c r="E951" s="7">
        <v>538.42326843449996</v>
      </c>
    </row>
    <row r="952" spans="1:5" x14ac:dyDescent="0.2">
      <c r="A952" s="15">
        <v>15</v>
      </c>
      <c r="B952" s="7">
        <v>2500.0000000000277</v>
      </c>
      <c r="C952" s="7">
        <v>3.4033920413889387</v>
      </c>
      <c r="D952" s="7">
        <v>-64.857492156199996</v>
      </c>
      <c r="E952" s="7">
        <v>602.44779865960004</v>
      </c>
    </row>
    <row r="953" spans="1:5" x14ac:dyDescent="0.2">
      <c r="A953" s="15">
        <v>15</v>
      </c>
      <c r="B953" s="7">
        <v>2500</v>
      </c>
      <c r="C953" s="7">
        <v>3.6651914291880914</v>
      </c>
      <c r="D953" s="7">
        <v>99.520009031800001</v>
      </c>
      <c r="E953" s="7">
        <v>408.37322943340001</v>
      </c>
    </row>
    <row r="954" spans="1:5" x14ac:dyDescent="0.2">
      <c r="A954" s="15">
        <v>15</v>
      </c>
      <c r="B954" s="7">
        <v>2500.0000000000441</v>
      </c>
      <c r="C954" s="7">
        <v>3.9269908169872414</v>
      </c>
      <c r="D954" s="7">
        <v>-127.51047724439999</v>
      </c>
      <c r="E954" s="7">
        <v>329.58529424149998</v>
      </c>
    </row>
    <row r="955" spans="1:5" x14ac:dyDescent="0.2">
      <c r="A955" s="15">
        <v>15</v>
      </c>
      <c r="B955" s="7">
        <v>2500</v>
      </c>
      <c r="C955" s="7">
        <v>4.1887902047863914</v>
      </c>
      <c r="D955" s="7">
        <v>40.074024407400003</v>
      </c>
      <c r="E955" s="7">
        <v>288.98213425900002</v>
      </c>
    </row>
    <row r="956" spans="1:5" x14ac:dyDescent="0.2">
      <c r="A956" s="15">
        <v>15</v>
      </c>
      <c r="B956" s="7">
        <v>2500.0000000000277</v>
      </c>
      <c r="C956" s="7">
        <v>4.4505895925855441</v>
      </c>
      <c r="D956" s="7">
        <v>122.37839490979999</v>
      </c>
      <c r="E956" s="7">
        <v>156.8085127873</v>
      </c>
    </row>
    <row r="957" spans="1:5" x14ac:dyDescent="0.2">
      <c r="A957" s="15">
        <v>15</v>
      </c>
      <c r="B957" s="7">
        <v>2500</v>
      </c>
      <c r="C957" s="7">
        <v>4.7123889803846897</v>
      </c>
      <c r="D957" s="7">
        <v>74.666382681499996</v>
      </c>
      <c r="E957" s="7">
        <v>65.937355722800007</v>
      </c>
    </row>
    <row r="958" spans="1:5" x14ac:dyDescent="0.2">
      <c r="A958" s="15">
        <v>15</v>
      </c>
      <c r="B958" s="7">
        <v>2500.0000000000277</v>
      </c>
      <c r="C958" s="7">
        <v>4.9741883681838353</v>
      </c>
      <c r="D958" s="7">
        <v>67.087418817400007</v>
      </c>
      <c r="E958" s="7">
        <v>72.8397984036</v>
      </c>
    </row>
    <row r="959" spans="1:5" x14ac:dyDescent="0.2">
      <c r="A959" s="15">
        <v>15</v>
      </c>
      <c r="B959" s="7">
        <v>2500</v>
      </c>
      <c r="C959" s="7">
        <v>5.2359877559829879</v>
      </c>
      <c r="D959" s="7">
        <v>52.182784982500003</v>
      </c>
      <c r="E959" s="7">
        <v>54.488655243499998</v>
      </c>
    </row>
    <row r="960" spans="1:5" x14ac:dyDescent="0.2">
      <c r="A960" s="15">
        <v>15</v>
      </c>
      <c r="B960" s="7">
        <v>2500.0000000000441</v>
      </c>
      <c r="C960" s="7">
        <v>5.497787143782138</v>
      </c>
      <c r="D960" s="7">
        <v>68.305071693499997</v>
      </c>
      <c r="E960" s="7">
        <v>60.834563654999997</v>
      </c>
    </row>
    <row r="961" spans="1:5" x14ac:dyDescent="0.2">
      <c r="A961" s="15">
        <v>15</v>
      </c>
      <c r="B961" s="7">
        <v>2500</v>
      </c>
      <c r="C961" s="7">
        <v>5.759586531581288</v>
      </c>
      <c r="D961" s="7">
        <v>102.7596450428</v>
      </c>
      <c r="E961" s="7">
        <v>47.175106856900001</v>
      </c>
    </row>
    <row r="962" spans="1:5" x14ac:dyDescent="0.2">
      <c r="A962" s="15">
        <v>15</v>
      </c>
      <c r="B962" s="7">
        <v>2500.0000000000277</v>
      </c>
      <c r="C962" s="7">
        <v>6.0213859193804407</v>
      </c>
      <c r="D962" s="7">
        <v>119.993365497</v>
      </c>
      <c r="E962" s="7">
        <v>21.341240714200001</v>
      </c>
    </row>
    <row r="963" spans="1:5" x14ac:dyDescent="0.2">
      <c r="A963" s="12">
        <v>16</v>
      </c>
      <c r="B963" s="4">
        <v>833.33333333329995</v>
      </c>
      <c r="C963" s="4">
        <v>0</v>
      </c>
      <c r="D963" s="4">
        <v>-27.9756161181</v>
      </c>
      <c r="E963" s="4">
        <v>56.852395068</v>
      </c>
    </row>
    <row r="964" spans="1:5" x14ac:dyDescent="0.2">
      <c r="A964" s="12">
        <v>16</v>
      </c>
      <c r="B964" s="4">
        <v>833.33333333334792</v>
      </c>
      <c r="C964" s="4">
        <v>0.78539816339744839</v>
      </c>
      <c r="D964" s="4">
        <v>-21.850661280899999</v>
      </c>
      <c r="E964" s="4">
        <v>16.344068192999998</v>
      </c>
    </row>
    <row r="965" spans="1:5" x14ac:dyDescent="0.2">
      <c r="A965" s="12">
        <v>16</v>
      </c>
      <c r="B965" s="4">
        <v>833.33333333329995</v>
      </c>
      <c r="C965" s="4">
        <v>1.5707963267948966</v>
      </c>
      <c r="D965" s="4">
        <v>8.0177065196000008</v>
      </c>
      <c r="E965" s="4">
        <v>20.7432128363</v>
      </c>
    </row>
    <row r="966" spans="1:5" x14ac:dyDescent="0.2">
      <c r="A966" s="12">
        <v>16</v>
      </c>
      <c r="B966" s="4">
        <v>833.33333333334792</v>
      </c>
      <c r="C966" s="4">
        <v>2.3561944901923448</v>
      </c>
      <c r="D966" s="4">
        <v>-20.125474898499998</v>
      </c>
      <c r="E966" s="4">
        <v>32.503216612099997</v>
      </c>
    </row>
    <row r="967" spans="1:5" x14ac:dyDescent="0.2">
      <c r="A967" s="12">
        <v>16</v>
      </c>
      <c r="B967" s="4">
        <v>833.33333333329995</v>
      </c>
      <c r="C967" s="4">
        <v>3.1415926535897931</v>
      </c>
      <c r="D967" s="4">
        <v>2.9064474893000001</v>
      </c>
      <c r="E967" s="4">
        <v>48.5315724409</v>
      </c>
    </row>
    <row r="968" spans="1:5" x14ac:dyDescent="0.2">
      <c r="A968" s="12">
        <v>16</v>
      </c>
      <c r="B968" s="4">
        <v>833.33333333334792</v>
      </c>
      <c r="C968" s="4">
        <v>3.9269908169872414</v>
      </c>
      <c r="D968" s="4">
        <v>1.6258932494</v>
      </c>
      <c r="E968" s="4">
        <v>63.593515093599997</v>
      </c>
    </row>
    <row r="969" spans="1:5" x14ac:dyDescent="0.2">
      <c r="A969" s="12">
        <v>16</v>
      </c>
      <c r="B969" s="4">
        <v>833.33333333329995</v>
      </c>
      <c r="C969" s="4">
        <v>4.7123889803846897</v>
      </c>
      <c r="D969" s="4">
        <v>27.0508613296</v>
      </c>
      <c r="E969" s="4">
        <v>53.632925778100002</v>
      </c>
    </row>
    <row r="970" spans="1:5" x14ac:dyDescent="0.2">
      <c r="A970" s="12">
        <v>16</v>
      </c>
      <c r="B970" s="4">
        <v>833.33333333334792</v>
      </c>
      <c r="C970" s="4">
        <v>5.497787143782138</v>
      </c>
      <c r="D970" s="4">
        <v>36.164443076200001</v>
      </c>
      <c r="E970" s="4">
        <v>56.171683954099997</v>
      </c>
    </row>
    <row r="971" spans="1:5" x14ac:dyDescent="0.2">
      <c r="A971" s="12">
        <v>16</v>
      </c>
      <c r="B971" s="4">
        <v>1388.8888888889001</v>
      </c>
      <c r="C971" s="4">
        <v>0</v>
      </c>
      <c r="D971" s="4">
        <v>16.8481812536</v>
      </c>
      <c r="E971" s="4">
        <v>48.571964935099999</v>
      </c>
    </row>
    <row r="972" spans="1:5" x14ac:dyDescent="0.2">
      <c r="A972" s="12">
        <v>16</v>
      </c>
      <c r="B972" s="4">
        <v>1388.8888888889305</v>
      </c>
      <c r="C972" s="4">
        <v>0.48332194670611478</v>
      </c>
      <c r="D972" s="4">
        <v>50.685785187900002</v>
      </c>
      <c r="E972" s="4">
        <v>65.898423469700006</v>
      </c>
    </row>
    <row r="973" spans="1:5" x14ac:dyDescent="0.2">
      <c r="A973" s="12">
        <v>16</v>
      </c>
      <c r="B973" s="4">
        <v>1388.8888888888798</v>
      </c>
      <c r="C973" s="4">
        <v>0.96664389341222468</v>
      </c>
      <c r="D973" s="4">
        <v>-148.31728421450001</v>
      </c>
      <c r="E973" s="4">
        <v>18.445165774399999</v>
      </c>
    </row>
    <row r="974" spans="1:5" x14ac:dyDescent="0.2">
      <c r="A974" s="12">
        <v>16</v>
      </c>
      <c r="B974" s="4">
        <v>1388.8888888889062</v>
      </c>
      <c r="C974" s="4">
        <v>1.4499658401183457</v>
      </c>
      <c r="D974" s="4">
        <v>14.587526580800001</v>
      </c>
      <c r="E974" s="4">
        <v>16.286031348800002</v>
      </c>
    </row>
    <row r="975" spans="1:5" x14ac:dyDescent="0.2">
      <c r="A975" s="12">
        <v>16</v>
      </c>
      <c r="B975" s="4">
        <v>1388.8888888888882</v>
      </c>
      <c r="C975" s="4">
        <v>1.9332877868245057</v>
      </c>
      <c r="D975" s="4">
        <v>101.9730095944</v>
      </c>
      <c r="E975" s="4">
        <v>101.44008828219999</v>
      </c>
    </row>
    <row r="976" spans="1:5" x14ac:dyDescent="0.2">
      <c r="A976" s="12">
        <v>16</v>
      </c>
      <c r="B976" s="4">
        <v>1388.8888888889221</v>
      </c>
      <c r="C976" s="4">
        <v>2.4166097335306356</v>
      </c>
      <c r="D976" s="4">
        <v>-46.211492702900003</v>
      </c>
      <c r="E976" s="4">
        <v>14.220696093800001</v>
      </c>
    </row>
    <row r="977" spans="1:5" x14ac:dyDescent="0.2">
      <c r="A977" s="12">
        <v>16</v>
      </c>
      <c r="B977" s="4">
        <v>1388.8888888888732</v>
      </c>
      <c r="C977" s="4">
        <v>2.8999316802366941</v>
      </c>
      <c r="D977" s="4">
        <v>-11.036588011799999</v>
      </c>
      <c r="E977" s="4">
        <v>45.073385048799999</v>
      </c>
    </row>
    <row r="978" spans="1:5" x14ac:dyDescent="0.2">
      <c r="A978" s="12">
        <v>16</v>
      </c>
      <c r="B978" s="4">
        <v>1388.8888888888732</v>
      </c>
      <c r="C978" s="4">
        <v>3.3832536269428921</v>
      </c>
      <c r="D978" s="4">
        <v>6.6968960540999998</v>
      </c>
      <c r="E978" s="4">
        <v>75.052600984199998</v>
      </c>
    </row>
    <row r="979" spans="1:5" x14ac:dyDescent="0.2">
      <c r="A979" s="12">
        <v>16</v>
      </c>
      <c r="B979" s="4">
        <v>1388.8888888889221</v>
      </c>
      <c r="C979" s="4">
        <v>3.8665755736489507</v>
      </c>
      <c r="D979" s="4">
        <v>20.0086459302</v>
      </c>
      <c r="E979" s="4">
        <v>49.749030431500003</v>
      </c>
    </row>
    <row r="980" spans="1:5" x14ac:dyDescent="0.2">
      <c r="A980" s="12">
        <v>16</v>
      </c>
      <c r="B980" s="4">
        <v>1388.8888888888882</v>
      </c>
      <c r="C980" s="4">
        <v>4.3498975203550803</v>
      </c>
      <c r="D980" s="4">
        <v>9.5589443671000005</v>
      </c>
      <c r="E980" s="4">
        <v>44.251845039999999</v>
      </c>
    </row>
    <row r="981" spans="1:5" x14ac:dyDescent="0.2">
      <c r="A981" s="12">
        <v>16</v>
      </c>
      <c r="B981" s="4">
        <v>1388.8888888889062</v>
      </c>
      <c r="C981" s="4">
        <v>4.8332194670612409</v>
      </c>
      <c r="D981" s="4">
        <v>-9.4464084467999996</v>
      </c>
      <c r="E981" s="4">
        <v>59.109235909600002</v>
      </c>
    </row>
    <row r="982" spans="1:5" x14ac:dyDescent="0.2">
      <c r="A982" s="12">
        <v>16</v>
      </c>
      <c r="B982" s="4">
        <v>1388.8888888888798</v>
      </c>
      <c r="C982" s="4">
        <v>5.3165414137673617</v>
      </c>
      <c r="D982" s="4">
        <v>1.937844763</v>
      </c>
      <c r="E982" s="4">
        <v>38.040587472200002</v>
      </c>
    </row>
    <row r="983" spans="1:5" x14ac:dyDescent="0.2">
      <c r="A983" s="12">
        <v>16</v>
      </c>
      <c r="B983" s="4">
        <v>1388.8888888889305</v>
      </c>
      <c r="C983" s="4">
        <v>5.7998633604734717</v>
      </c>
      <c r="D983" s="4">
        <v>49.739043958099998</v>
      </c>
      <c r="E983" s="4">
        <v>53.930065323699999</v>
      </c>
    </row>
    <row r="984" spans="1:5" x14ac:dyDescent="0.2">
      <c r="A984" s="12">
        <v>16</v>
      </c>
      <c r="B984" s="4">
        <v>1944.4444444444</v>
      </c>
      <c r="C984" s="4">
        <v>0</v>
      </c>
      <c r="D984" s="4">
        <v>74.485079421600005</v>
      </c>
      <c r="E984" s="4">
        <v>74.554272865100003</v>
      </c>
    </row>
    <row r="985" spans="1:5" x14ac:dyDescent="0.2">
      <c r="A985" s="12">
        <v>16</v>
      </c>
      <c r="B985" s="4">
        <v>1944.444444444473</v>
      </c>
      <c r="C985" s="4">
        <v>0.33069396353575897</v>
      </c>
      <c r="D985" s="4">
        <v>38.347764138400002</v>
      </c>
      <c r="E985" s="4">
        <v>58.464913660900002</v>
      </c>
    </row>
    <row r="986" spans="1:5" x14ac:dyDescent="0.2">
      <c r="A986" s="12">
        <v>16</v>
      </c>
      <c r="B986" s="4">
        <v>1944.4444444444775</v>
      </c>
      <c r="C986" s="4">
        <v>0.6613879270715376</v>
      </c>
      <c r="D986" s="4">
        <v>34.753858061000003</v>
      </c>
      <c r="E986" s="4">
        <v>57.619680666599997</v>
      </c>
    </row>
    <row r="987" spans="1:5" x14ac:dyDescent="0.2">
      <c r="A987" s="12">
        <v>16</v>
      </c>
      <c r="B987" s="4">
        <v>1944.4444444444632</v>
      </c>
      <c r="C987" s="4">
        <v>0.99208189060729379</v>
      </c>
      <c r="D987" s="4">
        <v>4.1878967593</v>
      </c>
      <c r="E987" s="4">
        <v>26.1688486766</v>
      </c>
    </row>
    <row r="988" spans="1:5" x14ac:dyDescent="0.2">
      <c r="A988" s="12">
        <v>16</v>
      </c>
      <c r="B988" s="4">
        <v>1944.4444444444548</v>
      </c>
      <c r="C988" s="4">
        <v>1.3227758541430534</v>
      </c>
      <c r="D988" s="4">
        <v>17.031367432700002</v>
      </c>
      <c r="E988" s="4">
        <v>-132.15597477169999</v>
      </c>
    </row>
    <row r="989" spans="1:5" x14ac:dyDescent="0.2">
      <c r="A989" s="12">
        <v>16</v>
      </c>
      <c r="B989" s="4">
        <v>1944.4444444444389</v>
      </c>
      <c r="C989" s="4">
        <v>1.6534698176788196</v>
      </c>
      <c r="D989" s="4">
        <v>25.944800883900001</v>
      </c>
      <c r="E989" s="4">
        <v>64.859762721899997</v>
      </c>
    </row>
    <row r="990" spans="1:5" x14ac:dyDescent="0.2">
      <c r="A990" s="12">
        <v>16</v>
      </c>
      <c r="B990" s="4">
        <v>1944.4444444444059</v>
      </c>
      <c r="C990" s="4">
        <v>1.9841637812146047</v>
      </c>
      <c r="D990" s="4">
        <v>39.206085201199997</v>
      </c>
      <c r="E990" s="4">
        <v>64.163427074599994</v>
      </c>
    </row>
    <row r="991" spans="1:5" x14ac:dyDescent="0.2">
      <c r="A991" s="12">
        <v>16</v>
      </c>
      <c r="B991" s="4">
        <v>1944.4444444444532</v>
      </c>
      <c r="C991" s="4">
        <v>2.3148577447503875</v>
      </c>
      <c r="D991" s="4">
        <v>58.014490838699999</v>
      </c>
      <c r="E991" s="4">
        <v>90.664679644200007</v>
      </c>
    </row>
    <row r="992" spans="1:5" x14ac:dyDescent="0.2">
      <c r="A992" s="12">
        <v>16</v>
      </c>
      <c r="B992" s="4">
        <v>1944.4444444444898</v>
      </c>
      <c r="C992" s="4">
        <v>2.6455517082861273</v>
      </c>
      <c r="D992" s="4">
        <v>-31.034255481100001</v>
      </c>
      <c r="E992" s="4">
        <v>5.2329944261000003</v>
      </c>
    </row>
    <row r="993" spans="1:5" x14ac:dyDescent="0.2">
      <c r="A993" s="12">
        <v>16</v>
      </c>
      <c r="B993" s="4">
        <v>1944.4444444444428</v>
      </c>
      <c r="C993" s="4">
        <v>2.9762456718218999</v>
      </c>
      <c r="D993" s="4">
        <v>12.1605338918</v>
      </c>
      <c r="E993" s="4">
        <v>46.531112024599999</v>
      </c>
    </row>
    <row r="994" spans="1:5" x14ac:dyDescent="0.2">
      <c r="A994" s="12">
        <v>16</v>
      </c>
      <c r="B994" s="4">
        <v>1944.4444444444428</v>
      </c>
      <c r="C994" s="4">
        <v>3.3069396353576863</v>
      </c>
      <c r="D994" s="4">
        <v>26.143577176600001</v>
      </c>
      <c r="E994" s="4">
        <v>73.123010561000001</v>
      </c>
    </row>
    <row r="995" spans="1:5" x14ac:dyDescent="0.2">
      <c r="A995" s="12">
        <v>16</v>
      </c>
      <c r="B995" s="4">
        <v>1944.4444444444898</v>
      </c>
      <c r="C995" s="4">
        <v>3.6376335988934589</v>
      </c>
      <c r="D995" s="4">
        <v>-25.562729932500002</v>
      </c>
      <c r="E995" s="4">
        <v>-7.7759631054999998</v>
      </c>
    </row>
    <row r="996" spans="1:5" x14ac:dyDescent="0.2">
      <c r="A996" s="12">
        <v>16</v>
      </c>
      <c r="B996" s="4">
        <v>1944.4444444444532</v>
      </c>
      <c r="C996" s="4">
        <v>3.9683275624291987</v>
      </c>
      <c r="D996" s="4">
        <v>-3.440892727</v>
      </c>
      <c r="E996" s="4">
        <v>64.699977384199997</v>
      </c>
    </row>
    <row r="997" spans="1:5" x14ac:dyDescent="0.2">
      <c r="A997" s="12">
        <v>16</v>
      </c>
      <c r="B997" s="4">
        <v>1944.4444444444059</v>
      </c>
      <c r="C997" s="4">
        <v>4.2990215259649815</v>
      </c>
      <c r="D997" s="4">
        <v>-4.1822362312000001</v>
      </c>
      <c r="E997" s="4">
        <v>56.231958442699998</v>
      </c>
    </row>
    <row r="998" spans="1:5" x14ac:dyDescent="0.2">
      <c r="A998" s="12">
        <v>16</v>
      </c>
      <c r="B998" s="4">
        <v>1944.4444444444389</v>
      </c>
      <c r="C998" s="4">
        <v>4.6297154895007662</v>
      </c>
      <c r="D998" s="4">
        <v>6.2725887366000004</v>
      </c>
      <c r="E998" s="4">
        <v>69.003955205300002</v>
      </c>
    </row>
    <row r="999" spans="1:5" x14ac:dyDescent="0.2">
      <c r="A999" s="12">
        <v>16</v>
      </c>
      <c r="B999" s="4">
        <v>1944.4444444444548</v>
      </c>
      <c r="C999" s="4">
        <v>4.960409453036533</v>
      </c>
      <c r="D999" s="4">
        <v>21.993565543599999</v>
      </c>
      <c r="E999" s="4">
        <v>82.081950312800004</v>
      </c>
    </row>
    <row r="1000" spans="1:5" x14ac:dyDescent="0.2">
      <c r="A1000" s="12">
        <v>16</v>
      </c>
      <c r="B1000" s="4">
        <v>1944.4444444444632</v>
      </c>
      <c r="C1000" s="4">
        <v>5.2911034165722928</v>
      </c>
      <c r="D1000" s="4">
        <v>0.56397499740000001</v>
      </c>
      <c r="E1000" s="4">
        <v>41.497436123599996</v>
      </c>
    </row>
    <row r="1001" spans="1:5" x14ac:dyDescent="0.2">
      <c r="A1001" s="12">
        <v>16</v>
      </c>
      <c r="B1001" s="4">
        <v>1944.4444444444775</v>
      </c>
      <c r="C1001" s="4">
        <v>5.621797380108049</v>
      </c>
      <c r="D1001" s="4">
        <v>21.816918577199999</v>
      </c>
      <c r="E1001" s="4">
        <v>55.931906726299999</v>
      </c>
    </row>
    <row r="1002" spans="1:5" x14ac:dyDescent="0.2">
      <c r="A1002" s="12">
        <v>16</v>
      </c>
      <c r="B1002" s="4">
        <v>1944.444444444473</v>
      </c>
      <c r="C1002" s="4">
        <v>5.9524913436438274</v>
      </c>
      <c r="D1002" s="4">
        <v>47.994422163300001</v>
      </c>
      <c r="E1002" s="4">
        <v>56.026794869900002</v>
      </c>
    </row>
    <row r="1003" spans="1:5" x14ac:dyDescent="0.2">
      <c r="A1003" s="12">
        <v>16</v>
      </c>
      <c r="B1003" s="4">
        <v>2500</v>
      </c>
      <c r="C1003" s="4">
        <v>0</v>
      </c>
      <c r="D1003" s="4">
        <v>94.387056650600002</v>
      </c>
      <c r="E1003" s="4">
        <v>25.280543395900001</v>
      </c>
    </row>
    <row r="1004" spans="1:5" x14ac:dyDescent="0.2">
      <c r="A1004" s="12">
        <v>16</v>
      </c>
      <c r="B1004" s="4">
        <v>2500.0000000000277</v>
      </c>
      <c r="C1004" s="4">
        <v>0.26179938779914569</v>
      </c>
      <c r="D1004" s="4">
        <v>160.33267192770001</v>
      </c>
      <c r="E1004" s="4">
        <v>21.5581806818</v>
      </c>
    </row>
    <row r="1005" spans="1:5" x14ac:dyDescent="0.2">
      <c r="A1005" s="12">
        <v>16</v>
      </c>
      <c r="B1005" s="4">
        <v>2500</v>
      </c>
      <c r="C1005" s="4">
        <v>0.52359877559829826</v>
      </c>
      <c r="D1005" s="4">
        <v>89.490690587700001</v>
      </c>
      <c r="E1005" s="4">
        <v>74.231056150499995</v>
      </c>
    </row>
    <row r="1006" spans="1:5" x14ac:dyDescent="0.2">
      <c r="A1006" s="12">
        <v>16</v>
      </c>
      <c r="B1006" s="4">
        <v>2500.0000000000441</v>
      </c>
      <c r="C1006" s="4">
        <v>0.78539816339744828</v>
      </c>
      <c r="D1006" s="4">
        <v>148.62485778929999</v>
      </c>
      <c r="E1006" s="4">
        <v>28.7640623564</v>
      </c>
    </row>
    <row r="1007" spans="1:5" x14ac:dyDescent="0.2">
      <c r="A1007" s="12">
        <v>16</v>
      </c>
      <c r="B1007" s="4">
        <v>2500</v>
      </c>
      <c r="C1007" s="4">
        <v>1.0471975511965983</v>
      </c>
      <c r="D1007" s="4">
        <v>127.51682484059999</v>
      </c>
      <c r="E1007" s="4">
        <v>45.317351234</v>
      </c>
    </row>
    <row r="1008" spans="1:5" x14ac:dyDescent="0.2">
      <c r="A1008" s="12">
        <v>16</v>
      </c>
      <c r="B1008" s="4">
        <v>2500.0000000000277</v>
      </c>
      <c r="C1008" s="4">
        <v>1.3089969389957512</v>
      </c>
      <c r="D1008" s="4">
        <v>23.3083184129</v>
      </c>
      <c r="E1008" s="4">
        <v>73.068076082800005</v>
      </c>
    </row>
    <row r="1009" spans="1:5" x14ac:dyDescent="0.2">
      <c r="A1009" s="12">
        <v>16</v>
      </c>
      <c r="B1009" s="4">
        <v>2500</v>
      </c>
      <c r="C1009" s="4">
        <v>1.5707963267948966</v>
      </c>
      <c r="D1009" s="4">
        <v>-58.053741857299997</v>
      </c>
      <c r="E1009" s="4">
        <v>36.129376342699999</v>
      </c>
    </row>
    <row r="1010" spans="1:5" x14ac:dyDescent="0.2">
      <c r="A1010" s="12">
        <v>16</v>
      </c>
      <c r="B1010" s="4">
        <v>2500.0000000000277</v>
      </c>
      <c r="C1010" s="4">
        <v>1.8325957145940419</v>
      </c>
      <c r="D1010" s="4">
        <v>45.3702100892</v>
      </c>
      <c r="E1010" s="4">
        <v>0.82043472439999998</v>
      </c>
    </row>
    <row r="1011" spans="1:5" x14ac:dyDescent="0.2">
      <c r="A1011" s="12">
        <v>16</v>
      </c>
      <c r="B1011" s="4">
        <v>2500</v>
      </c>
      <c r="C1011" s="4">
        <v>2.0943951023931948</v>
      </c>
      <c r="D1011" s="4">
        <v>25.755018227499999</v>
      </c>
      <c r="E1011" s="4">
        <v>118.1761471601</v>
      </c>
    </row>
    <row r="1012" spans="1:5" x14ac:dyDescent="0.2">
      <c r="A1012" s="12">
        <v>16</v>
      </c>
      <c r="B1012" s="4">
        <v>2500.0000000000441</v>
      </c>
      <c r="C1012" s="4">
        <v>2.3561944901923448</v>
      </c>
      <c r="D1012" s="4">
        <v>-25.053847547499998</v>
      </c>
      <c r="E1012" s="4">
        <v>38.993483036900003</v>
      </c>
    </row>
    <row r="1013" spans="1:5" x14ac:dyDescent="0.2">
      <c r="A1013" s="12">
        <v>16</v>
      </c>
      <c r="B1013" s="4">
        <v>2500</v>
      </c>
      <c r="C1013" s="4">
        <v>2.6179938779914949</v>
      </c>
      <c r="D1013" s="4">
        <v>-1.2384393363999999</v>
      </c>
      <c r="E1013" s="4">
        <v>42.281064503899998</v>
      </c>
    </row>
    <row r="1014" spans="1:5" x14ac:dyDescent="0.2">
      <c r="A1014" s="12">
        <v>16</v>
      </c>
      <c r="B1014" s="4">
        <v>2500.0000000000277</v>
      </c>
      <c r="C1014" s="4">
        <v>2.8797932657906475</v>
      </c>
      <c r="D1014" s="4">
        <v>-47.060725222199999</v>
      </c>
      <c r="E1014" s="4">
        <v>39.3771587827</v>
      </c>
    </row>
    <row r="1015" spans="1:5" x14ac:dyDescent="0.2">
      <c r="A1015" s="12">
        <v>16</v>
      </c>
      <c r="B1015" s="4">
        <v>2500</v>
      </c>
      <c r="C1015" s="4">
        <v>3.1415926535897931</v>
      </c>
      <c r="D1015" s="4">
        <v>-42.0363529348</v>
      </c>
      <c r="E1015" s="4">
        <v>64.908584848700002</v>
      </c>
    </row>
    <row r="1016" spans="1:5" x14ac:dyDescent="0.2">
      <c r="A1016" s="12">
        <v>16</v>
      </c>
      <c r="B1016" s="4">
        <v>2500.0000000000277</v>
      </c>
      <c r="C1016" s="4">
        <v>3.4033920413889387</v>
      </c>
      <c r="D1016" s="4">
        <v>-12.238354122100001</v>
      </c>
      <c r="E1016" s="4">
        <v>109.0471093681</v>
      </c>
    </row>
    <row r="1017" spans="1:5" x14ac:dyDescent="0.2">
      <c r="A1017" s="12">
        <v>16</v>
      </c>
      <c r="B1017" s="4">
        <v>2500</v>
      </c>
      <c r="C1017" s="4">
        <v>3.6651914291880914</v>
      </c>
      <c r="D1017" s="4">
        <v>4.8930259457999998</v>
      </c>
      <c r="E1017" s="4">
        <v>20.114132674499999</v>
      </c>
    </row>
    <row r="1018" spans="1:5" x14ac:dyDescent="0.2">
      <c r="A1018" s="12">
        <v>16</v>
      </c>
      <c r="B1018" s="4">
        <v>2500.0000000000441</v>
      </c>
      <c r="C1018" s="4">
        <v>3.9269908169872414</v>
      </c>
      <c r="D1018" s="4">
        <v>-70.154592472700003</v>
      </c>
      <c r="E1018" s="4">
        <v>68.254130422800003</v>
      </c>
    </row>
    <row r="1019" spans="1:5" x14ac:dyDescent="0.2">
      <c r="A1019" s="12">
        <v>16</v>
      </c>
      <c r="B1019" s="4">
        <v>2500</v>
      </c>
      <c r="C1019" s="4">
        <v>4.1887902047863914</v>
      </c>
      <c r="D1019" s="4">
        <v>-23.376936163300002</v>
      </c>
      <c r="E1019" s="4">
        <v>23.466554548200001</v>
      </c>
    </row>
    <row r="1020" spans="1:5" x14ac:dyDescent="0.2">
      <c r="A1020" s="12">
        <v>16</v>
      </c>
      <c r="B1020" s="4">
        <v>2500.0000000000277</v>
      </c>
      <c r="C1020" s="4">
        <v>4.4505895925855441</v>
      </c>
      <c r="D1020" s="4">
        <v>227.89870259</v>
      </c>
      <c r="E1020" s="4">
        <v>134.50931716580001</v>
      </c>
    </row>
    <row r="1021" spans="1:5" x14ac:dyDescent="0.2">
      <c r="A1021" s="12">
        <v>16</v>
      </c>
      <c r="B1021" s="4">
        <v>2500</v>
      </c>
      <c r="C1021" s="4">
        <v>4.7123889803846897</v>
      </c>
      <c r="D1021" s="4">
        <v>36.753746801699997</v>
      </c>
      <c r="E1021" s="4">
        <v>82.210109498899996</v>
      </c>
    </row>
    <row r="1022" spans="1:5" x14ac:dyDescent="0.2">
      <c r="A1022" s="12">
        <v>16</v>
      </c>
      <c r="B1022" s="4">
        <v>2500.0000000000277</v>
      </c>
      <c r="C1022" s="4">
        <v>4.9741883681838353</v>
      </c>
      <c r="D1022" s="4">
        <v>30.947998369499999</v>
      </c>
      <c r="E1022" s="4">
        <v>90.264597102099998</v>
      </c>
    </row>
    <row r="1023" spans="1:5" x14ac:dyDescent="0.2">
      <c r="A1023" s="12">
        <v>16</v>
      </c>
      <c r="B1023" s="4">
        <v>2500</v>
      </c>
      <c r="C1023" s="4">
        <v>5.2359877559829879</v>
      </c>
      <c r="D1023" s="4">
        <v>23.203799065599998</v>
      </c>
      <c r="E1023" s="4">
        <v>79.960826817300003</v>
      </c>
    </row>
    <row r="1024" spans="1:5" x14ac:dyDescent="0.2">
      <c r="A1024" s="12">
        <v>16</v>
      </c>
      <c r="B1024" s="4">
        <v>2500.0000000000441</v>
      </c>
      <c r="C1024" s="4">
        <v>5.497787143782138</v>
      </c>
      <c r="D1024" s="4">
        <v>48.476030285599997</v>
      </c>
      <c r="E1024" s="4">
        <v>83.104277261299998</v>
      </c>
    </row>
    <row r="1025" spans="1:5" x14ac:dyDescent="0.2">
      <c r="A1025" s="12">
        <v>16</v>
      </c>
      <c r="B1025" s="4">
        <v>2500</v>
      </c>
      <c r="C1025" s="4">
        <v>5.759586531581288</v>
      </c>
      <c r="D1025" s="4">
        <v>63.797005201899999</v>
      </c>
      <c r="E1025" s="4">
        <v>58.090562933900003</v>
      </c>
    </row>
    <row r="1026" spans="1:5" x14ac:dyDescent="0.2">
      <c r="A1026" s="12">
        <v>16</v>
      </c>
      <c r="B1026" s="4">
        <v>2500.0000000000277</v>
      </c>
      <c r="C1026" s="4">
        <v>6.0213859193804407</v>
      </c>
      <c r="D1026" s="4">
        <v>80.929069271299994</v>
      </c>
      <c r="E1026" s="4">
        <v>52.965458873599999</v>
      </c>
    </row>
    <row r="1027" spans="1:5" x14ac:dyDescent="0.2">
      <c r="A1027" s="11">
        <v>17</v>
      </c>
      <c r="B1027" s="2">
        <v>833.33333333329995</v>
      </c>
      <c r="C1027" s="2">
        <v>0</v>
      </c>
      <c r="D1027" s="2">
        <v>23.348549360700002</v>
      </c>
      <c r="E1027" s="2">
        <v>49.246116875299997</v>
      </c>
    </row>
    <row r="1028" spans="1:5" x14ac:dyDescent="0.2">
      <c r="A1028" s="11">
        <v>17</v>
      </c>
      <c r="B1028" s="2">
        <v>833.33333333334792</v>
      </c>
      <c r="C1028" s="2">
        <v>0.78539816339744839</v>
      </c>
      <c r="D1028" s="2">
        <v>41.914456469000001</v>
      </c>
      <c r="E1028" s="2">
        <v>7.2813219017000002</v>
      </c>
    </row>
    <row r="1029" spans="1:5" x14ac:dyDescent="0.2">
      <c r="A1029" s="11">
        <v>17</v>
      </c>
      <c r="B1029" s="2">
        <v>833.33333333329995</v>
      </c>
      <c r="C1029" s="2">
        <v>1.5707963267948966</v>
      </c>
      <c r="D1029" s="2">
        <v>46.908405484699998</v>
      </c>
      <c r="E1029" s="2">
        <v>33.7730479186</v>
      </c>
    </row>
    <row r="1030" spans="1:5" x14ac:dyDescent="0.2">
      <c r="A1030" s="11">
        <v>17</v>
      </c>
      <c r="B1030" s="2">
        <v>833.33333333334792</v>
      </c>
      <c r="C1030" s="2">
        <v>2.3561944901923448</v>
      </c>
      <c r="D1030" s="2">
        <v>37.692227702700002</v>
      </c>
      <c r="E1030" s="2">
        <v>30.5331448403</v>
      </c>
    </row>
    <row r="1031" spans="1:5" x14ac:dyDescent="0.2">
      <c r="A1031" s="11">
        <v>17</v>
      </c>
      <c r="B1031" s="2">
        <v>833.33333333329995</v>
      </c>
      <c r="C1031" s="2">
        <v>3.1415926535897931</v>
      </c>
      <c r="D1031" s="2">
        <v>78.221034046100002</v>
      </c>
      <c r="E1031" s="2">
        <v>27.674365333200001</v>
      </c>
    </row>
    <row r="1032" spans="1:5" x14ac:dyDescent="0.2">
      <c r="A1032" s="11">
        <v>17</v>
      </c>
      <c r="B1032" s="2">
        <v>833.33333333334792</v>
      </c>
      <c r="C1032" s="2">
        <v>3.9269908169872414</v>
      </c>
      <c r="D1032" s="2">
        <v>45.265658881999997</v>
      </c>
      <c r="E1032" s="2">
        <v>-1.3086089693</v>
      </c>
    </row>
    <row r="1033" spans="1:5" x14ac:dyDescent="0.2">
      <c r="A1033" s="11">
        <v>17</v>
      </c>
      <c r="B1033" s="2">
        <v>833.33333333329995</v>
      </c>
      <c r="C1033" s="2">
        <v>4.7123889803846897</v>
      </c>
      <c r="D1033" s="2">
        <v>57.355293813700001</v>
      </c>
      <c r="E1033" s="2">
        <v>15.2977512544</v>
      </c>
    </row>
    <row r="1034" spans="1:5" x14ac:dyDescent="0.2">
      <c r="A1034" s="11">
        <v>17</v>
      </c>
      <c r="B1034" s="2">
        <v>833.33333333334792</v>
      </c>
      <c r="C1034" s="2">
        <v>5.497787143782138</v>
      </c>
      <c r="D1034" s="2">
        <v>44.837444750300001</v>
      </c>
      <c r="E1034" s="2">
        <v>30.025465356000002</v>
      </c>
    </row>
    <row r="1035" spans="1:5" x14ac:dyDescent="0.2">
      <c r="A1035" s="11">
        <v>17</v>
      </c>
      <c r="B1035" s="2">
        <v>1388.8888888889001</v>
      </c>
      <c r="C1035" s="2">
        <v>0</v>
      </c>
      <c r="D1035" s="2">
        <v>21.8217667959</v>
      </c>
      <c r="E1035" s="2">
        <v>-22.148966484399999</v>
      </c>
    </row>
    <row r="1036" spans="1:5" x14ac:dyDescent="0.2">
      <c r="A1036" s="11">
        <v>17</v>
      </c>
      <c r="B1036" s="2">
        <v>1388.8888888889305</v>
      </c>
      <c r="C1036" s="2">
        <v>0.48332194670611478</v>
      </c>
      <c r="D1036" s="2">
        <v>65.994663885500003</v>
      </c>
      <c r="E1036" s="2">
        <v>31.327993179</v>
      </c>
    </row>
    <row r="1037" spans="1:5" x14ac:dyDescent="0.2">
      <c r="A1037" s="11">
        <v>17</v>
      </c>
      <c r="B1037" s="2">
        <v>1388.8888888888798</v>
      </c>
      <c r="C1037" s="2">
        <v>0.96664389341222468</v>
      </c>
      <c r="D1037" s="2">
        <v>55.284650362100002</v>
      </c>
      <c r="E1037" s="2">
        <v>21.266505484300001</v>
      </c>
    </row>
    <row r="1038" spans="1:5" x14ac:dyDescent="0.2">
      <c r="A1038" s="11">
        <v>17</v>
      </c>
      <c r="B1038" s="2">
        <v>1388.8888888889062</v>
      </c>
      <c r="C1038" s="2">
        <v>1.4499658401183457</v>
      </c>
      <c r="D1038" s="2">
        <v>57.439143426699999</v>
      </c>
      <c r="E1038" s="2">
        <v>33.108503321299999</v>
      </c>
    </row>
    <row r="1039" spans="1:5" x14ac:dyDescent="0.2">
      <c r="A1039" s="11">
        <v>17</v>
      </c>
      <c r="B1039" s="2">
        <v>1388.8888888888882</v>
      </c>
      <c r="C1039" s="2">
        <v>1.9332877868245057</v>
      </c>
      <c r="D1039" s="2">
        <v>34.823797922799997</v>
      </c>
      <c r="E1039" s="2">
        <v>24.696581177599999</v>
      </c>
    </row>
    <row r="1040" spans="1:5" x14ac:dyDescent="0.2">
      <c r="A1040" s="11">
        <v>17</v>
      </c>
      <c r="B1040" s="2">
        <v>1388.8888888889221</v>
      </c>
      <c r="C1040" s="2">
        <v>2.4166097335306356</v>
      </c>
      <c r="D1040" s="2">
        <v>65.401470276400005</v>
      </c>
      <c r="E1040" s="2">
        <v>27.445255836499999</v>
      </c>
    </row>
    <row r="1041" spans="1:5" x14ac:dyDescent="0.2">
      <c r="A1041" s="11">
        <v>17</v>
      </c>
      <c r="B1041" s="2">
        <v>1388.8888888888732</v>
      </c>
      <c r="C1041" s="2">
        <v>2.8999316802366941</v>
      </c>
      <c r="D1041" s="2">
        <v>56.3826016704</v>
      </c>
      <c r="E1041" s="2">
        <v>26.592847921299999</v>
      </c>
    </row>
    <row r="1042" spans="1:5" x14ac:dyDescent="0.2">
      <c r="A1042" s="11">
        <v>17</v>
      </c>
      <c r="B1042" s="2">
        <v>1388.8888888888732</v>
      </c>
      <c r="C1042" s="2">
        <v>3.3832536269428921</v>
      </c>
      <c r="D1042" s="2">
        <v>90.228954127500003</v>
      </c>
      <c r="E1042" s="2">
        <v>16.758535013900001</v>
      </c>
    </row>
    <row r="1043" spans="1:5" x14ac:dyDescent="0.2">
      <c r="A1043" s="11">
        <v>17</v>
      </c>
      <c r="B1043" s="2">
        <v>1388.8888888889221</v>
      </c>
      <c r="C1043" s="2">
        <v>3.8665755736489507</v>
      </c>
      <c r="D1043" s="2">
        <v>85.148775102900004</v>
      </c>
      <c r="E1043" s="2">
        <v>5.5914306310999997</v>
      </c>
    </row>
    <row r="1044" spans="1:5" x14ac:dyDescent="0.2">
      <c r="A1044" s="11">
        <v>17</v>
      </c>
      <c r="B1044" s="2">
        <v>1388.8888888888882</v>
      </c>
      <c r="C1044" s="2">
        <v>4.3498975203550803</v>
      </c>
      <c r="D1044" s="2">
        <v>44.480224013099999</v>
      </c>
      <c r="E1044" s="2">
        <v>1.8656024654000001</v>
      </c>
    </row>
    <row r="1045" spans="1:5" x14ac:dyDescent="0.2">
      <c r="A1045" s="11">
        <v>17</v>
      </c>
      <c r="B1045" s="2">
        <v>1388.8888888889062</v>
      </c>
      <c r="C1045" s="2">
        <v>4.8332194670612409</v>
      </c>
      <c r="D1045" s="2">
        <v>40.107595103599998</v>
      </c>
      <c r="E1045" s="2">
        <v>2.1266464213999998</v>
      </c>
    </row>
    <row r="1046" spans="1:5" x14ac:dyDescent="0.2">
      <c r="A1046" s="11">
        <v>17</v>
      </c>
      <c r="B1046" s="2">
        <v>1388.8888888888798</v>
      </c>
      <c r="C1046" s="2">
        <v>5.3165414137673617</v>
      </c>
      <c r="D1046" s="2">
        <v>33.802848100600002</v>
      </c>
      <c r="E1046" s="2">
        <v>39.267168229100001</v>
      </c>
    </row>
    <row r="1047" spans="1:5" x14ac:dyDescent="0.2">
      <c r="A1047" s="11">
        <v>17</v>
      </c>
      <c r="B1047" s="2">
        <v>1388.8888888889305</v>
      </c>
      <c r="C1047" s="2">
        <v>5.7998633604734717</v>
      </c>
      <c r="D1047" s="2">
        <v>14.675391637300001</v>
      </c>
      <c r="E1047" s="2">
        <v>3.6971106234</v>
      </c>
    </row>
    <row r="1048" spans="1:5" x14ac:dyDescent="0.2">
      <c r="A1048" s="11">
        <v>17</v>
      </c>
      <c r="B1048" s="2">
        <v>1944.4444444444</v>
      </c>
      <c r="C1048" s="2">
        <v>0</v>
      </c>
      <c r="D1048" s="2">
        <v>14.272992146</v>
      </c>
      <c r="E1048" s="2">
        <v>4.2253799935999998</v>
      </c>
    </row>
    <row r="1049" spans="1:5" x14ac:dyDescent="0.2">
      <c r="A1049" s="11">
        <v>17</v>
      </c>
      <c r="B1049" s="2">
        <v>1944.444444444473</v>
      </c>
      <c r="C1049" s="2">
        <v>0.33069396353575897</v>
      </c>
      <c r="D1049" s="2">
        <v>22.329085427999999</v>
      </c>
      <c r="E1049" s="2">
        <v>20.927041517700001</v>
      </c>
    </row>
    <row r="1050" spans="1:5" x14ac:dyDescent="0.2">
      <c r="A1050" s="11">
        <v>17</v>
      </c>
      <c r="B1050" s="2">
        <v>1944.4444444444775</v>
      </c>
      <c r="C1050" s="2">
        <v>0.6613879270715376</v>
      </c>
      <c r="D1050" s="2">
        <v>50.907433779999998</v>
      </c>
      <c r="E1050" s="2">
        <v>1.4997170683000001</v>
      </c>
    </row>
    <row r="1051" spans="1:5" x14ac:dyDescent="0.2">
      <c r="A1051" s="11">
        <v>17</v>
      </c>
      <c r="B1051" s="2">
        <v>1944.4444444444632</v>
      </c>
      <c r="C1051" s="2">
        <v>0.99208189060729379</v>
      </c>
      <c r="D1051" s="2">
        <v>33.955875890900003</v>
      </c>
      <c r="E1051" s="2">
        <v>30.023433770699999</v>
      </c>
    </row>
    <row r="1052" spans="1:5" x14ac:dyDescent="0.2">
      <c r="A1052" s="11">
        <v>17</v>
      </c>
      <c r="B1052" s="2">
        <v>1944.4444444444548</v>
      </c>
      <c r="C1052" s="2">
        <v>1.3227758541430534</v>
      </c>
      <c r="D1052" s="2">
        <v>15.224509174</v>
      </c>
      <c r="E1052" s="2">
        <v>26.987792388199999</v>
      </c>
    </row>
    <row r="1053" spans="1:5" x14ac:dyDescent="0.2">
      <c r="A1053" s="11">
        <v>17</v>
      </c>
      <c r="B1053" s="2">
        <v>1944.4444444444389</v>
      </c>
      <c r="C1053" s="2">
        <v>1.6534698176788196</v>
      </c>
      <c r="D1053" s="2">
        <v>39.399599838999997</v>
      </c>
      <c r="E1053" s="2">
        <v>104.9850506369</v>
      </c>
    </row>
    <row r="1054" spans="1:5" x14ac:dyDescent="0.2">
      <c r="A1054" s="11">
        <v>17</v>
      </c>
      <c r="B1054" s="2">
        <v>1944.4444444444059</v>
      </c>
      <c r="C1054" s="2">
        <v>1.9841637812146047</v>
      </c>
      <c r="D1054" s="2">
        <v>73.893519819600002</v>
      </c>
      <c r="E1054" s="2">
        <v>53.621773244099998</v>
      </c>
    </row>
    <row r="1055" spans="1:5" x14ac:dyDescent="0.2">
      <c r="A1055" s="11">
        <v>17</v>
      </c>
      <c r="B1055" s="2">
        <v>1944.4444444444532</v>
      </c>
      <c r="C1055" s="2">
        <v>2.3148577447503875</v>
      </c>
      <c r="D1055" s="2">
        <v>96.4338480925</v>
      </c>
      <c r="E1055" s="2">
        <v>103.5474695114</v>
      </c>
    </row>
    <row r="1056" spans="1:5" x14ac:dyDescent="0.2">
      <c r="A1056" s="11">
        <v>17</v>
      </c>
      <c r="B1056" s="2">
        <v>1944.4444444444898</v>
      </c>
      <c r="C1056" s="2">
        <v>2.6455517082861273</v>
      </c>
      <c r="D1056" s="2">
        <v>77.731916591100003</v>
      </c>
      <c r="E1056" s="2">
        <v>21.1170612602</v>
      </c>
    </row>
    <row r="1057" spans="1:5" x14ac:dyDescent="0.2">
      <c r="A1057" s="11">
        <v>17</v>
      </c>
      <c r="B1057" s="2">
        <v>1944.4444444444428</v>
      </c>
      <c r="C1057" s="2">
        <v>2.9762456718218999</v>
      </c>
      <c r="D1057" s="2">
        <v>62.588091227600003</v>
      </c>
      <c r="E1057" s="2">
        <v>20.395199379400001</v>
      </c>
    </row>
    <row r="1058" spans="1:5" x14ac:dyDescent="0.2">
      <c r="A1058" s="11">
        <v>17</v>
      </c>
      <c r="B1058" s="2">
        <v>1944.4444444444428</v>
      </c>
      <c r="C1058" s="2">
        <v>3.3069396353576863</v>
      </c>
      <c r="D1058" s="2">
        <v>56.709032895199996</v>
      </c>
      <c r="E1058" s="2">
        <v>27.679595237600001</v>
      </c>
    </row>
    <row r="1059" spans="1:5" x14ac:dyDescent="0.2">
      <c r="A1059" s="11">
        <v>17</v>
      </c>
      <c r="B1059" s="2">
        <v>1944.4444444444898</v>
      </c>
      <c r="C1059" s="2">
        <v>3.6376335988934589</v>
      </c>
      <c r="D1059" s="2">
        <v>69.965500438500001</v>
      </c>
      <c r="E1059" s="2">
        <v>-3.5761586451</v>
      </c>
    </row>
    <row r="1060" spans="1:5" x14ac:dyDescent="0.2">
      <c r="A1060" s="11">
        <v>17</v>
      </c>
      <c r="B1060" s="2">
        <v>1944.4444444444532</v>
      </c>
      <c r="C1060" s="2">
        <v>3.9683275624291987</v>
      </c>
      <c r="D1060" s="2">
        <v>64.863178199000004</v>
      </c>
      <c r="E1060" s="2">
        <v>1.8997356188000001</v>
      </c>
    </row>
    <row r="1061" spans="1:5" x14ac:dyDescent="0.2">
      <c r="A1061" s="11">
        <v>17</v>
      </c>
      <c r="B1061" s="2">
        <v>1944.4444444444059</v>
      </c>
      <c r="C1061" s="2">
        <v>4.2990215259649815</v>
      </c>
      <c r="D1061" s="2">
        <v>65.497481084200004</v>
      </c>
      <c r="E1061" s="2">
        <v>24.418849363300001</v>
      </c>
    </row>
    <row r="1062" spans="1:5" x14ac:dyDescent="0.2">
      <c r="A1062" s="11">
        <v>17</v>
      </c>
      <c r="B1062" s="2">
        <v>1944.4444444444389</v>
      </c>
      <c r="C1062" s="2">
        <v>4.6297154895007662</v>
      </c>
      <c r="D1062" s="2">
        <v>48.460346799500002</v>
      </c>
      <c r="E1062" s="2">
        <v>29.373884821000001</v>
      </c>
    </row>
    <row r="1063" spans="1:5" x14ac:dyDescent="0.2">
      <c r="A1063" s="11">
        <v>17</v>
      </c>
      <c r="B1063" s="2">
        <v>1944.4444444444548</v>
      </c>
      <c r="C1063" s="2">
        <v>4.960409453036533</v>
      </c>
      <c r="D1063" s="2">
        <v>49.262271269599999</v>
      </c>
      <c r="E1063" s="2">
        <v>29.893953421199999</v>
      </c>
    </row>
    <row r="1064" spans="1:5" x14ac:dyDescent="0.2">
      <c r="A1064" s="11">
        <v>17</v>
      </c>
      <c r="B1064" s="2">
        <v>1944.4444444444632</v>
      </c>
      <c r="C1064" s="2">
        <v>5.2911034165722928</v>
      </c>
      <c r="D1064" s="2">
        <v>-5.7996955856000003</v>
      </c>
      <c r="E1064" s="2">
        <v>1.2353993441</v>
      </c>
    </row>
    <row r="1065" spans="1:5" x14ac:dyDescent="0.2">
      <c r="A1065" s="11">
        <v>17</v>
      </c>
      <c r="B1065" s="2">
        <v>1944.4444444444775</v>
      </c>
      <c r="C1065" s="2">
        <v>5.621797380108049</v>
      </c>
      <c r="D1065" s="2">
        <v>-12.311673727300001</v>
      </c>
      <c r="E1065" s="2">
        <v>4.4966124088999999</v>
      </c>
    </row>
    <row r="1066" spans="1:5" x14ac:dyDescent="0.2">
      <c r="A1066" s="11">
        <v>17</v>
      </c>
      <c r="B1066" s="2">
        <v>1944.444444444473</v>
      </c>
      <c r="C1066" s="2">
        <v>5.9524913436438274</v>
      </c>
      <c r="D1066" s="2">
        <v>24.1661959688</v>
      </c>
      <c r="E1066" s="2">
        <v>28.6670549197</v>
      </c>
    </row>
    <row r="1067" spans="1:5" x14ac:dyDescent="0.2">
      <c r="A1067" s="11">
        <v>17</v>
      </c>
      <c r="B1067" s="2">
        <v>2500</v>
      </c>
      <c r="C1067" s="2">
        <v>0</v>
      </c>
      <c r="D1067" s="2">
        <v>64.330748701999994</v>
      </c>
      <c r="E1067" s="2">
        <v>-17.837398929999999</v>
      </c>
    </row>
    <row r="1068" spans="1:5" x14ac:dyDescent="0.2">
      <c r="A1068" s="11">
        <v>17</v>
      </c>
      <c r="B1068" s="2">
        <v>2500.0000000000277</v>
      </c>
      <c r="C1068" s="2">
        <v>0.26179938779914569</v>
      </c>
      <c r="D1068" s="2">
        <v>92.000783406899998</v>
      </c>
      <c r="E1068" s="2">
        <v>34.256181545399997</v>
      </c>
    </row>
    <row r="1069" spans="1:5" x14ac:dyDescent="0.2">
      <c r="A1069" s="11">
        <v>17</v>
      </c>
      <c r="B1069" s="2">
        <v>2500</v>
      </c>
      <c r="C1069" s="2">
        <v>0.52359877559829826</v>
      </c>
      <c r="D1069" s="2">
        <v>79.8764408527</v>
      </c>
      <c r="E1069" s="2">
        <v>35.068760201499998</v>
      </c>
    </row>
    <row r="1070" spans="1:5" x14ac:dyDescent="0.2">
      <c r="A1070" s="11">
        <v>17</v>
      </c>
      <c r="B1070" s="2">
        <v>2500.0000000000441</v>
      </c>
      <c r="C1070" s="2">
        <v>0.78539816339744828</v>
      </c>
      <c r="D1070" s="2">
        <v>101.48630534039999</v>
      </c>
      <c r="E1070" s="2">
        <v>37.238879495200003</v>
      </c>
    </row>
    <row r="1071" spans="1:5" x14ac:dyDescent="0.2">
      <c r="A1071" s="11">
        <v>17</v>
      </c>
      <c r="B1071" s="2">
        <v>2500</v>
      </c>
      <c r="C1071" s="2">
        <v>1.0471975511965983</v>
      </c>
      <c r="D1071" s="2">
        <v>67.457119878699999</v>
      </c>
      <c r="E1071" s="2">
        <v>-0.56707976739999999</v>
      </c>
    </row>
    <row r="1072" spans="1:5" x14ac:dyDescent="0.2">
      <c r="A1072" s="11">
        <v>17</v>
      </c>
      <c r="B1072" s="2">
        <v>2500.0000000000277</v>
      </c>
      <c r="C1072" s="2">
        <v>1.3089969389957512</v>
      </c>
      <c r="D1072" s="2">
        <v>12.134058188299999</v>
      </c>
      <c r="E1072" s="2">
        <v>30.739059842300001</v>
      </c>
    </row>
    <row r="1073" spans="1:5" x14ac:dyDescent="0.2">
      <c r="A1073" s="11">
        <v>17</v>
      </c>
      <c r="B1073" s="2">
        <v>2500</v>
      </c>
      <c r="C1073" s="2">
        <v>1.5707963267948966</v>
      </c>
      <c r="D1073" s="2">
        <v>28.497851251099998</v>
      </c>
      <c r="E1073" s="2">
        <v>40.165779422500002</v>
      </c>
    </row>
    <row r="1074" spans="1:5" x14ac:dyDescent="0.2">
      <c r="A1074" s="11">
        <v>17</v>
      </c>
      <c r="B1074" s="2">
        <v>2500.0000000000277</v>
      </c>
      <c r="C1074" s="2">
        <v>1.8325957145940419</v>
      </c>
      <c r="D1074" s="2">
        <v>32.528754913699998</v>
      </c>
      <c r="E1074" s="2">
        <v>28.419164634000001</v>
      </c>
    </row>
    <row r="1075" spans="1:5" x14ac:dyDescent="0.2">
      <c r="A1075" s="11">
        <v>17</v>
      </c>
      <c r="B1075" s="2">
        <v>2500</v>
      </c>
      <c r="C1075" s="2">
        <v>2.0943951023931948</v>
      </c>
      <c r="D1075" s="2">
        <v>21.405594994099999</v>
      </c>
      <c r="E1075" s="2">
        <v>17.187182564499999</v>
      </c>
    </row>
    <row r="1076" spans="1:5" x14ac:dyDescent="0.2">
      <c r="A1076" s="11">
        <v>17</v>
      </c>
      <c r="B1076" s="2">
        <v>2500.0000000000441</v>
      </c>
      <c r="C1076" s="2">
        <v>2.3561944901923448</v>
      </c>
      <c r="D1076" s="2">
        <v>43.484158945099999</v>
      </c>
      <c r="E1076" s="2">
        <v>0.93813449149999995</v>
      </c>
    </row>
    <row r="1077" spans="1:5" x14ac:dyDescent="0.2">
      <c r="A1077" s="11">
        <v>17</v>
      </c>
      <c r="B1077" s="2">
        <v>2500</v>
      </c>
      <c r="C1077" s="2">
        <v>2.6179938779914949</v>
      </c>
      <c r="D1077" s="2">
        <v>26.970578056899999</v>
      </c>
      <c r="E1077" s="2">
        <v>-0.71901257740000002</v>
      </c>
    </row>
    <row r="1078" spans="1:5" x14ac:dyDescent="0.2">
      <c r="A1078" s="11">
        <v>17</v>
      </c>
      <c r="B1078" s="2">
        <v>2500.0000000000277</v>
      </c>
      <c r="C1078" s="2">
        <v>2.8797932657906475</v>
      </c>
      <c r="D1078" s="2">
        <v>43.798276783799999</v>
      </c>
      <c r="E1078" s="2">
        <v>54.5676623385</v>
      </c>
    </row>
    <row r="1079" spans="1:5" x14ac:dyDescent="0.2">
      <c r="A1079" s="11">
        <v>17</v>
      </c>
      <c r="B1079" s="2">
        <v>2500</v>
      </c>
      <c r="C1079" s="2">
        <v>3.1415926535897931</v>
      </c>
      <c r="D1079" s="2">
        <v>58.671158426600002</v>
      </c>
      <c r="E1079" s="2">
        <v>25.583294112299999</v>
      </c>
    </row>
    <row r="1080" spans="1:5" x14ac:dyDescent="0.2">
      <c r="A1080" s="11">
        <v>17</v>
      </c>
      <c r="B1080" s="2">
        <v>2500.0000000000277</v>
      </c>
      <c r="C1080" s="2">
        <v>3.4033920413889387</v>
      </c>
      <c r="D1080" s="2">
        <v>46.869971511800003</v>
      </c>
      <c r="E1080" s="2">
        <v>62.8561814129</v>
      </c>
    </row>
    <row r="1081" spans="1:5" x14ac:dyDescent="0.2">
      <c r="A1081" s="11">
        <v>17</v>
      </c>
      <c r="B1081" s="2">
        <v>2500</v>
      </c>
      <c r="C1081" s="2">
        <v>3.6651914291880914</v>
      </c>
      <c r="D1081" s="2">
        <v>38.298520036299998</v>
      </c>
      <c r="E1081" s="2">
        <v>12.5315808867</v>
      </c>
    </row>
    <row r="1082" spans="1:5" x14ac:dyDescent="0.2">
      <c r="A1082" s="11">
        <v>17</v>
      </c>
      <c r="B1082" s="2">
        <v>2500.0000000000441</v>
      </c>
      <c r="C1082" s="2">
        <v>3.9269908169872414</v>
      </c>
      <c r="D1082" s="2">
        <v>41.109530178299998</v>
      </c>
      <c r="E1082" s="2">
        <v>30.0560496879</v>
      </c>
    </row>
    <row r="1083" spans="1:5" x14ac:dyDescent="0.2">
      <c r="A1083" s="11">
        <v>17</v>
      </c>
      <c r="B1083" s="2">
        <v>2500</v>
      </c>
      <c r="C1083" s="2">
        <v>4.1887902047863914</v>
      </c>
      <c r="D1083" s="2">
        <v>25.1983955786</v>
      </c>
      <c r="E1083" s="2">
        <v>40.994779773899999</v>
      </c>
    </row>
    <row r="1084" spans="1:5" x14ac:dyDescent="0.2">
      <c r="A1084" s="11">
        <v>17</v>
      </c>
      <c r="B1084" s="2">
        <v>2500.0000000000277</v>
      </c>
      <c r="C1084" s="2">
        <v>4.4505895925855441</v>
      </c>
      <c r="D1084" s="2">
        <v>63.1031349183</v>
      </c>
      <c r="E1084" s="2">
        <v>62.159855330900001</v>
      </c>
    </row>
    <row r="1085" spans="1:5" x14ac:dyDescent="0.2">
      <c r="A1085" s="11">
        <v>17</v>
      </c>
      <c r="B1085" s="2">
        <v>2500</v>
      </c>
      <c r="C1085" s="2">
        <v>4.7123889803846897</v>
      </c>
      <c r="D1085" s="2">
        <v>62.926374295199999</v>
      </c>
      <c r="E1085" s="2">
        <v>46.655707041900001</v>
      </c>
    </row>
    <row r="1086" spans="1:5" x14ac:dyDescent="0.2">
      <c r="A1086" s="11">
        <v>17</v>
      </c>
      <c r="B1086" s="2">
        <v>2500.0000000000277</v>
      </c>
      <c r="C1086" s="2">
        <v>4.9741883681838353</v>
      </c>
      <c r="D1086" s="2">
        <v>61.823659541600001</v>
      </c>
      <c r="E1086" s="2">
        <v>53.738753809199999</v>
      </c>
    </row>
    <row r="1087" spans="1:5" x14ac:dyDescent="0.2">
      <c r="A1087" s="11">
        <v>17</v>
      </c>
      <c r="B1087" s="2">
        <v>2500</v>
      </c>
      <c r="C1087" s="2">
        <v>5.2359877559829879</v>
      </c>
      <c r="D1087" s="2">
        <v>45.664983156200002</v>
      </c>
      <c r="E1087" s="2">
        <v>41.131825366900003</v>
      </c>
    </row>
    <row r="1088" spans="1:5" x14ac:dyDescent="0.2">
      <c r="A1088" s="11">
        <v>17</v>
      </c>
      <c r="B1088" s="2">
        <v>2500.0000000000441</v>
      </c>
      <c r="C1088" s="2">
        <v>5.497787143782138</v>
      </c>
      <c r="D1088" s="2">
        <v>58.186321101799997</v>
      </c>
      <c r="E1088" s="2">
        <v>36.384739383599999</v>
      </c>
    </row>
    <row r="1089" spans="1:5" x14ac:dyDescent="0.2">
      <c r="A1089" s="11">
        <v>17</v>
      </c>
      <c r="B1089" s="2">
        <v>2500</v>
      </c>
      <c r="C1089" s="2">
        <v>5.759586531581288</v>
      </c>
      <c r="D1089" s="2">
        <v>73.845577241800001</v>
      </c>
      <c r="E1089" s="2">
        <v>23.407264699799999</v>
      </c>
    </row>
    <row r="1090" spans="1:5" x14ac:dyDescent="0.2">
      <c r="A1090" s="11">
        <v>17</v>
      </c>
      <c r="B1090" s="2">
        <v>2500.0000000000277</v>
      </c>
      <c r="C1090" s="2">
        <v>6.0213859193804407</v>
      </c>
      <c r="D1090" s="2">
        <v>54.745172605800001</v>
      </c>
      <c r="E1090" s="2">
        <v>26.0249966252</v>
      </c>
    </row>
    <row r="1091" spans="1:5" x14ac:dyDescent="0.2">
      <c r="A1091" s="18">
        <v>18</v>
      </c>
      <c r="B1091" s="10">
        <v>833.33333333329995</v>
      </c>
      <c r="C1091" s="10">
        <v>0</v>
      </c>
      <c r="D1091" s="10">
        <v>-0.63974538089999999</v>
      </c>
      <c r="E1091" s="10">
        <v>89.508824114600003</v>
      </c>
    </row>
    <row r="1092" spans="1:5" x14ac:dyDescent="0.2">
      <c r="A1092" s="18">
        <v>18</v>
      </c>
      <c r="B1092" s="10">
        <v>833.33333333334792</v>
      </c>
      <c r="C1092" s="10">
        <v>0.78539816339744839</v>
      </c>
      <c r="D1092" s="10">
        <v>69.878928924500002</v>
      </c>
      <c r="E1092" s="10">
        <v>90.920155506300006</v>
      </c>
    </row>
    <row r="1093" spans="1:5" x14ac:dyDescent="0.2">
      <c r="A1093" s="18">
        <v>18</v>
      </c>
      <c r="B1093" s="10">
        <v>833.33333333329995</v>
      </c>
      <c r="C1093" s="10">
        <v>1.5707963267948966</v>
      </c>
      <c r="D1093" s="10">
        <v>78.956616603699999</v>
      </c>
      <c r="E1093" s="10">
        <v>80.970954324399997</v>
      </c>
    </row>
    <row r="1094" spans="1:5" x14ac:dyDescent="0.2">
      <c r="A1094" s="18">
        <v>18</v>
      </c>
      <c r="B1094" s="10">
        <v>833.33333333334792</v>
      </c>
      <c r="C1094" s="10">
        <v>2.3561944901923448</v>
      </c>
      <c r="D1094" s="10">
        <v>18.0399770645</v>
      </c>
      <c r="E1094" s="10">
        <v>35.9631284003</v>
      </c>
    </row>
    <row r="1095" spans="1:5" x14ac:dyDescent="0.2">
      <c r="A1095" s="18">
        <v>18</v>
      </c>
      <c r="B1095" s="10">
        <v>833.33333333329995</v>
      </c>
      <c r="C1095" s="10">
        <v>3.1415926535897931</v>
      </c>
      <c r="D1095" s="10">
        <v>45.092278745400002</v>
      </c>
      <c r="E1095" s="10">
        <v>18.2856555547</v>
      </c>
    </row>
    <row r="1096" spans="1:5" x14ac:dyDescent="0.2">
      <c r="A1096" s="18">
        <v>18</v>
      </c>
      <c r="B1096" s="10">
        <v>833.33333333334792</v>
      </c>
      <c r="C1096" s="10">
        <v>3.9269908169872414</v>
      </c>
      <c r="D1096" s="10">
        <v>50.8196803242</v>
      </c>
      <c r="E1096" s="10">
        <v>21.6239815285</v>
      </c>
    </row>
    <row r="1097" spans="1:5" x14ac:dyDescent="0.2">
      <c r="A1097" s="18">
        <v>18</v>
      </c>
      <c r="B1097" s="10">
        <v>833.33333333329995</v>
      </c>
      <c r="C1097" s="10">
        <v>4.7123889803846897</v>
      </c>
      <c r="D1097" s="10">
        <v>21.9381758052</v>
      </c>
      <c r="E1097" s="10">
        <v>13.0357567769</v>
      </c>
    </row>
    <row r="1098" spans="1:5" x14ac:dyDescent="0.2">
      <c r="A1098" s="18">
        <v>18</v>
      </c>
      <c r="B1098" s="10">
        <v>833.33333333334792</v>
      </c>
      <c r="C1098" s="10">
        <v>5.497787143782138</v>
      </c>
      <c r="D1098" s="10">
        <v>104.6928598155</v>
      </c>
      <c r="E1098" s="10">
        <v>98.498121027699995</v>
      </c>
    </row>
    <row r="1099" spans="1:5" x14ac:dyDescent="0.2">
      <c r="A1099" s="18">
        <v>18</v>
      </c>
      <c r="B1099" s="10">
        <v>1388.8888888889001</v>
      </c>
      <c r="C1099" s="10">
        <v>0</v>
      </c>
      <c r="D1099" s="10">
        <v>19.097525430600001</v>
      </c>
      <c r="E1099" s="10">
        <v>-13.101698623100001</v>
      </c>
    </row>
    <row r="1100" spans="1:5" x14ac:dyDescent="0.2">
      <c r="A1100" s="18">
        <v>18</v>
      </c>
      <c r="B1100" s="10">
        <v>1388.8888888889305</v>
      </c>
      <c r="C1100" s="10">
        <v>0.48332194670611478</v>
      </c>
      <c r="D1100" s="10">
        <v>74.081775458600006</v>
      </c>
      <c r="E1100" s="10">
        <v>51.745213299</v>
      </c>
    </row>
    <row r="1101" spans="1:5" x14ac:dyDescent="0.2">
      <c r="A1101" s="18">
        <v>18</v>
      </c>
      <c r="B1101" s="10">
        <v>1388.8888888888798</v>
      </c>
      <c r="C1101" s="10">
        <v>0.96664389341222468</v>
      </c>
      <c r="D1101" s="10">
        <v>10.1154057017</v>
      </c>
      <c r="E1101" s="10">
        <v>50.511016243599997</v>
      </c>
    </row>
    <row r="1102" spans="1:5" x14ac:dyDescent="0.2">
      <c r="A1102" s="18">
        <v>18</v>
      </c>
      <c r="B1102" s="10">
        <v>1388.8888888889062</v>
      </c>
      <c r="C1102" s="10">
        <v>1.4499658401183457</v>
      </c>
      <c r="D1102" s="10">
        <v>11.9995013206</v>
      </c>
      <c r="E1102" s="10">
        <v>61.375354462200001</v>
      </c>
    </row>
    <row r="1103" spans="1:5" x14ac:dyDescent="0.2">
      <c r="A1103" s="18">
        <v>18</v>
      </c>
      <c r="B1103" s="10">
        <v>1388.8888888888882</v>
      </c>
      <c r="C1103" s="10">
        <v>1.9332877868245057</v>
      </c>
      <c r="D1103" s="10">
        <v>40.954663911300003</v>
      </c>
      <c r="E1103" s="10">
        <v>28.982323551499999</v>
      </c>
    </row>
    <row r="1104" spans="1:5" x14ac:dyDescent="0.2">
      <c r="A1104" s="18">
        <v>18</v>
      </c>
      <c r="B1104" s="10">
        <v>1388.8888888889221</v>
      </c>
      <c r="C1104" s="10">
        <v>2.4166097335306356</v>
      </c>
      <c r="D1104" s="10">
        <v>2.6559527276999999</v>
      </c>
      <c r="E1104" s="10">
        <v>-6.5437040831999997</v>
      </c>
    </row>
    <row r="1105" spans="1:5" x14ac:dyDescent="0.2">
      <c r="A1105" s="18">
        <v>18</v>
      </c>
      <c r="B1105" s="10">
        <v>1388.8888888888732</v>
      </c>
      <c r="C1105" s="10">
        <v>2.8999316802366941</v>
      </c>
      <c r="D1105" s="10">
        <v>51.067082706400001</v>
      </c>
      <c r="E1105" s="10">
        <v>22.485345033400002</v>
      </c>
    </row>
    <row r="1106" spans="1:5" x14ac:dyDescent="0.2">
      <c r="A1106" s="18">
        <v>18</v>
      </c>
      <c r="B1106" s="10">
        <v>1388.8888888888732</v>
      </c>
      <c r="C1106" s="10">
        <v>3.3832536269428921</v>
      </c>
      <c r="D1106" s="10">
        <v>55.522505183100002</v>
      </c>
      <c r="E1106" s="10">
        <v>90.427808273699995</v>
      </c>
    </row>
    <row r="1107" spans="1:5" x14ac:dyDescent="0.2">
      <c r="A1107" s="18">
        <v>18</v>
      </c>
      <c r="B1107" s="10">
        <v>1388.8888888889221</v>
      </c>
      <c r="C1107" s="10">
        <v>3.8665755736489507</v>
      </c>
      <c r="D1107" s="10">
        <v>54.9947296442</v>
      </c>
      <c r="E1107" s="10">
        <v>101.08791839360001</v>
      </c>
    </row>
    <row r="1108" spans="1:5" x14ac:dyDescent="0.2">
      <c r="A1108" s="18">
        <v>18</v>
      </c>
      <c r="B1108" s="10">
        <v>1388.8888888888882</v>
      </c>
      <c r="C1108" s="10">
        <v>4.3498975203550803</v>
      </c>
      <c r="D1108" s="10">
        <v>14.436153642500001</v>
      </c>
      <c r="E1108" s="10">
        <v>23.8377805983</v>
      </c>
    </row>
    <row r="1109" spans="1:5" x14ac:dyDescent="0.2">
      <c r="A1109" s="18">
        <v>18</v>
      </c>
      <c r="B1109" s="10">
        <v>1388.8888888889062</v>
      </c>
      <c r="C1109" s="10">
        <v>4.8332194670612409</v>
      </c>
      <c r="D1109" s="10">
        <v>46.908896354299998</v>
      </c>
      <c r="E1109" s="10">
        <v>37.161922570599998</v>
      </c>
    </row>
    <row r="1110" spans="1:5" x14ac:dyDescent="0.2">
      <c r="A1110" s="18">
        <v>18</v>
      </c>
      <c r="B1110" s="10">
        <v>1388.8888888888798</v>
      </c>
      <c r="C1110" s="10">
        <v>5.3165414137673617</v>
      </c>
      <c r="D1110" s="10">
        <v>50.025774140300001</v>
      </c>
      <c r="E1110" s="10">
        <v>103.65859579729999</v>
      </c>
    </row>
    <row r="1111" spans="1:5" x14ac:dyDescent="0.2">
      <c r="A1111" s="18">
        <v>18</v>
      </c>
      <c r="B1111" s="10">
        <v>1388.8888888889305</v>
      </c>
      <c r="C1111" s="10">
        <v>5.7998633604734717</v>
      </c>
      <c r="D1111" s="10">
        <v>35.529520444900001</v>
      </c>
      <c r="E1111" s="10">
        <v>44.394077108099999</v>
      </c>
    </row>
    <row r="1112" spans="1:5" x14ac:dyDescent="0.2">
      <c r="A1112" s="18">
        <v>18</v>
      </c>
      <c r="B1112" s="10">
        <v>1944.4444444444</v>
      </c>
      <c r="C1112" s="10">
        <v>0</v>
      </c>
      <c r="D1112" s="10">
        <v>6.3871253040999996</v>
      </c>
      <c r="E1112" s="10">
        <v>108.86774111299999</v>
      </c>
    </row>
    <row r="1113" spans="1:5" x14ac:dyDescent="0.2">
      <c r="A1113" s="18">
        <v>18</v>
      </c>
      <c r="B1113" s="10">
        <v>1944.444444444473</v>
      </c>
      <c r="C1113" s="10">
        <v>0.33069396353575897</v>
      </c>
      <c r="D1113" s="10">
        <v>61.967209447599998</v>
      </c>
      <c r="E1113" s="10">
        <v>62.4691399668</v>
      </c>
    </row>
    <row r="1114" spans="1:5" x14ac:dyDescent="0.2">
      <c r="A1114" s="18">
        <v>18</v>
      </c>
      <c r="B1114" s="10">
        <v>1944.4444444444775</v>
      </c>
      <c r="C1114" s="10">
        <v>0.6613879270715376</v>
      </c>
      <c r="D1114" s="10">
        <v>28.504338386499999</v>
      </c>
      <c r="E1114" s="10">
        <v>27.390110358000001</v>
      </c>
    </row>
    <row r="1115" spans="1:5" x14ac:dyDescent="0.2">
      <c r="A1115" s="18">
        <v>18</v>
      </c>
      <c r="B1115" s="10">
        <v>1944.4444444444632</v>
      </c>
      <c r="C1115" s="10">
        <v>0.99208189060729379</v>
      </c>
      <c r="D1115" s="10">
        <v>64.422485123900003</v>
      </c>
      <c r="E1115" s="10">
        <v>79.916877924600001</v>
      </c>
    </row>
    <row r="1116" spans="1:5" x14ac:dyDescent="0.2">
      <c r="A1116" s="18">
        <v>18</v>
      </c>
      <c r="B1116" s="10">
        <v>1944.4444444444548</v>
      </c>
      <c r="C1116" s="10">
        <v>1.3227758541430534</v>
      </c>
      <c r="D1116" s="10">
        <v>50.009732142300003</v>
      </c>
      <c r="E1116" s="10">
        <v>40.358607408700003</v>
      </c>
    </row>
    <row r="1117" spans="1:5" x14ac:dyDescent="0.2">
      <c r="A1117" s="18">
        <v>18</v>
      </c>
      <c r="B1117" s="10">
        <v>1944.4444444444389</v>
      </c>
      <c r="C1117" s="10">
        <v>1.6534698176788196</v>
      </c>
      <c r="D1117" s="10">
        <v>52.258024312300002</v>
      </c>
      <c r="E1117" s="10">
        <v>60.921716956799997</v>
      </c>
    </row>
    <row r="1118" spans="1:5" x14ac:dyDescent="0.2">
      <c r="A1118" s="18">
        <v>18</v>
      </c>
      <c r="B1118" s="10">
        <v>1944.4444444444059</v>
      </c>
      <c r="C1118" s="10">
        <v>1.9841637812146047</v>
      </c>
      <c r="D1118" s="10">
        <v>32.858233481200003</v>
      </c>
      <c r="E1118" s="10">
        <v>83.890659975800006</v>
      </c>
    </row>
    <row r="1119" spans="1:5" x14ac:dyDescent="0.2">
      <c r="A1119" s="18">
        <v>18</v>
      </c>
      <c r="B1119" s="10">
        <v>1944.4444444444532</v>
      </c>
      <c r="C1119" s="10">
        <v>2.3148577447503875</v>
      </c>
      <c r="D1119" s="10">
        <v>78.421610372900005</v>
      </c>
      <c r="E1119" s="10">
        <v>68.001940949300007</v>
      </c>
    </row>
    <row r="1120" spans="1:5" x14ac:dyDescent="0.2">
      <c r="A1120" s="18">
        <v>18</v>
      </c>
      <c r="B1120" s="10">
        <v>1944.4444444444898</v>
      </c>
      <c r="C1120" s="10">
        <v>2.6455517082861273</v>
      </c>
      <c r="D1120" s="10">
        <v>28.6250099803</v>
      </c>
      <c r="E1120" s="10">
        <v>-3.9454669184000002</v>
      </c>
    </row>
    <row r="1121" spans="1:5" x14ac:dyDescent="0.2">
      <c r="A1121" s="18">
        <v>18</v>
      </c>
      <c r="B1121" s="10">
        <v>1944.4444444444428</v>
      </c>
      <c r="C1121" s="10">
        <v>2.9762456718218999</v>
      </c>
      <c r="D1121" s="10">
        <v>-4.7276741968999998</v>
      </c>
      <c r="E1121" s="10">
        <v>42.5708180958</v>
      </c>
    </row>
    <row r="1122" spans="1:5" x14ac:dyDescent="0.2">
      <c r="A1122" s="18">
        <v>18</v>
      </c>
      <c r="B1122" s="10">
        <v>1944.4444444444428</v>
      </c>
      <c r="C1122" s="10">
        <v>3.3069396353576863</v>
      </c>
      <c r="D1122" s="10">
        <v>47.304245616800003</v>
      </c>
      <c r="E1122" s="10">
        <v>68.408342826199998</v>
      </c>
    </row>
    <row r="1123" spans="1:5" x14ac:dyDescent="0.2">
      <c r="A1123" s="18">
        <v>18</v>
      </c>
      <c r="B1123" s="10">
        <v>1944.4444444444898</v>
      </c>
      <c r="C1123" s="10">
        <v>3.6376335988934589</v>
      </c>
      <c r="D1123" s="10">
        <v>5.0804410344999997</v>
      </c>
      <c r="E1123" s="10">
        <v>40.348801536700002</v>
      </c>
    </row>
    <row r="1124" spans="1:5" x14ac:dyDescent="0.2">
      <c r="A1124" s="18">
        <v>18</v>
      </c>
      <c r="B1124" s="10">
        <v>1944.4444444444532</v>
      </c>
      <c r="C1124" s="10">
        <v>3.9683275624291987</v>
      </c>
      <c r="D1124" s="10">
        <v>0.94407569619999998</v>
      </c>
      <c r="E1124" s="10">
        <v>72.555454066799996</v>
      </c>
    </row>
    <row r="1125" spans="1:5" x14ac:dyDescent="0.2">
      <c r="A1125" s="18">
        <v>18</v>
      </c>
      <c r="B1125" s="10">
        <v>1944.4444444444059</v>
      </c>
      <c r="C1125" s="10">
        <v>4.2990215259649815</v>
      </c>
      <c r="D1125" s="10">
        <v>27.118375479899999</v>
      </c>
      <c r="E1125" s="10">
        <v>70.618578068299996</v>
      </c>
    </row>
    <row r="1126" spans="1:5" x14ac:dyDescent="0.2">
      <c r="A1126" s="18">
        <v>18</v>
      </c>
      <c r="B1126" s="10">
        <v>1944.4444444444389</v>
      </c>
      <c r="C1126" s="10">
        <v>4.6297154895007662</v>
      </c>
      <c r="D1126" s="10">
        <v>30.629798777600001</v>
      </c>
      <c r="E1126" s="10">
        <v>95.2178391546</v>
      </c>
    </row>
    <row r="1127" spans="1:5" x14ac:dyDescent="0.2">
      <c r="A1127" s="18">
        <v>18</v>
      </c>
      <c r="B1127" s="10">
        <v>1944.4444444444548</v>
      </c>
      <c r="C1127" s="10">
        <v>4.960409453036533</v>
      </c>
      <c r="D1127" s="10">
        <v>72.5310201363</v>
      </c>
      <c r="E1127" s="10">
        <v>113.9576932841</v>
      </c>
    </row>
    <row r="1128" spans="1:5" x14ac:dyDescent="0.2">
      <c r="A1128" s="18">
        <v>18</v>
      </c>
      <c r="B1128" s="10">
        <v>1944.4444444444632</v>
      </c>
      <c r="C1128" s="10">
        <v>5.2911034165722928</v>
      </c>
      <c r="D1128" s="10">
        <v>12.9865625689</v>
      </c>
      <c r="E1128" s="10">
        <v>50.588160113800001</v>
      </c>
    </row>
    <row r="1129" spans="1:5" x14ac:dyDescent="0.2">
      <c r="A1129" s="18">
        <v>18</v>
      </c>
      <c r="B1129" s="10">
        <v>1944.4444444444775</v>
      </c>
      <c r="C1129" s="10">
        <v>5.621797380108049</v>
      </c>
      <c r="D1129" s="10">
        <v>26.040262273300002</v>
      </c>
      <c r="E1129" s="10">
        <v>50.419986977500002</v>
      </c>
    </row>
    <row r="1130" spans="1:5" x14ac:dyDescent="0.2">
      <c r="A1130" s="18">
        <v>18</v>
      </c>
      <c r="B1130" s="10">
        <v>1944.444444444473</v>
      </c>
      <c r="C1130" s="10">
        <v>5.9524913436438274</v>
      </c>
      <c r="D1130" s="10">
        <v>50.476867332700003</v>
      </c>
      <c r="E1130" s="10">
        <v>85.185776173299999</v>
      </c>
    </row>
    <row r="1131" spans="1:5" x14ac:dyDescent="0.2">
      <c r="A1131" s="18">
        <v>18</v>
      </c>
      <c r="B1131" s="10">
        <v>2500</v>
      </c>
      <c r="C1131" s="10">
        <v>0</v>
      </c>
      <c r="D1131" s="10">
        <v>155.7154332568</v>
      </c>
      <c r="E1131" s="10">
        <v>82.035065362699996</v>
      </c>
    </row>
    <row r="1132" spans="1:5" x14ac:dyDescent="0.2">
      <c r="A1132" s="18">
        <v>18</v>
      </c>
      <c r="B1132" s="10">
        <v>2500.0000000000277</v>
      </c>
      <c r="C1132" s="10">
        <v>0.26179938779914569</v>
      </c>
      <c r="D1132" s="10">
        <v>240.246393504</v>
      </c>
      <c r="E1132" s="10">
        <v>27.414915986600001</v>
      </c>
    </row>
    <row r="1133" spans="1:5" x14ac:dyDescent="0.2">
      <c r="A1133" s="18">
        <v>18</v>
      </c>
      <c r="B1133" s="10">
        <v>2500</v>
      </c>
      <c r="C1133" s="10">
        <v>0.52359877559829826</v>
      </c>
      <c r="D1133" s="10">
        <v>139.44549084990001</v>
      </c>
      <c r="E1133" s="10">
        <v>143.8745967534</v>
      </c>
    </row>
    <row r="1134" spans="1:5" x14ac:dyDescent="0.2">
      <c r="A1134" s="18">
        <v>18</v>
      </c>
      <c r="B1134" s="10">
        <v>2500.0000000000441</v>
      </c>
      <c r="C1134" s="10">
        <v>0.78539816339744828</v>
      </c>
      <c r="D1134" s="10">
        <v>134.24610824059999</v>
      </c>
      <c r="E1134" s="10">
        <v>76.296512297999996</v>
      </c>
    </row>
    <row r="1135" spans="1:5" x14ac:dyDescent="0.2">
      <c r="A1135" s="18">
        <v>18</v>
      </c>
      <c r="B1135" s="10">
        <v>2500</v>
      </c>
      <c r="C1135" s="10">
        <v>1.0471975511965983</v>
      </c>
      <c r="D1135" s="10">
        <v>142.3577285611</v>
      </c>
      <c r="E1135" s="10">
        <v>33.735261895500003</v>
      </c>
    </row>
    <row r="1136" spans="1:5" x14ac:dyDescent="0.2">
      <c r="A1136" s="18">
        <v>18</v>
      </c>
      <c r="B1136" s="10">
        <v>2500.0000000000277</v>
      </c>
      <c r="C1136" s="10">
        <v>1.3089969389957512</v>
      </c>
      <c r="D1136" s="10">
        <v>-7.1205088956000004</v>
      </c>
      <c r="E1136" s="10">
        <v>44.245984568700003</v>
      </c>
    </row>
    <row r="1137" spans="1:5" x14ac:dyDescent="0.2">
      <c r="A1137" s="18">
        <v>18</v>
      </c>
      <c r="B1137" s="10">
        <v>2500</v>
      </c>
      <c r="C1137" s="10">
        <v>1.5707963267948966</v>
      </c>
      <c r="D1137" s="10">
        <v>-22.7515897382</v>
      </c>
      <c r="E1137" s="10">
        <v>13.4491225668</v>
      </c>
    </row>
    <row r="1138" spans="1:5" x14ac:dyDescent="0.2">
      <c r="A1138" s="18">
        <v>18</v>
      </c>
      <c r="B1138" s="10">
        <v>2500.0000000000277</v>
      </c>
      <c r="C1138" s="10">
        <v>1.8325957145940419</v>
      </c>
      <c r="D1138" s="10">
        <v>12.118656626</v>
      </c>
      <c r="E1138" s="10">
        <v>17.116235025999998</v>
      </c>
    </row>
    <row r="1139" spans="1:5" x14ac:dyDescent="0.2">
      <c r="A1139" s="18">
        <v>18</v>
      </c>
      <c r="B1139" s="10">
        <v>2500</v>
      </c>
      <c r="C1139" s="10">
        <v>2.0943951023931948</v>
      </c>
      <c r="D1139" s="10">
        <v>20.765166299000001</v>
      </c>
      <c r="E1139" s="10">
        <v>37.280280841699998</v>
      </c>
    </row>
    <row r="1140" spans="1:5" x14ac:dyDescent="0.2">
      <c r="A1140" s="18">
        <v>18</v>
      </c>
      <c r="B1140" s="10">
        <v>2500.0000000000441</v>
      </c>
      <c r="C1140" s="10">
        <v>2.3561944901923448</v>
      </c>
      <c r="D1140" s="10">
        <v>31.096201204300002</v>
      </c>
      <c r="E1140" s="10">
        <v>39.881974141199997</v>
      </c>
    </row>
    <row r="1141" spans="1:5" x14ac:dyDescent="0.2">
      <c r="A1141" s="18">
        <v>18</v>
      </c>
      <c r="B1141" s="10">
        <v>2500</v>
      </c>
      <c r="C1141" s="10">
        <v>2.6179938779914949</v>
      </c>
      <c r="D1141" s="10">
        <v>8.5272071284000006</v>
      </c>
      <c r="E1141" s="10">
        <v>22.452365773699999</v>
      </c>
    </row>
    <row r="1142" spans="1:5" x14ac:dyDescent="0.2">
      <c r="A1142" s="18">
        <v>18</v>
      </c>
      <c r="B1142" s="10">
        <v>2500.0000000000277</v>
      </c>
      <c r="C1142" s="10">
        <v>2.8797932657906475</v>
      </c>
      <c r="D1142" s="10">
        <v>11.600035414300001</v>
      </c>
      <c r="E1142" s="10">
        <v>41.466465850699997</v>
      </c>
    </row>
    <row r="1143" spans="1:5" x14ac:dyDescent="0.2">
      <c r="A1143" s="18">
        <v>18</v>
      </c>
      <c r="B1143" s="10">
        <v>2500</v>
      </c>
      <c r="C1143" s="10">
        <v>3.1415926535897931</v>
      </c>
      <c r="D1143" s="10">
        <v>50.512412591900002</v>
      </c>
      <c r="E1143" s="10">
        <v>77.679329952800003</v>
      </c>
    </row>
    <row r="1144" spans="1:5" x14ac:dyDescent="0.2">
      <c r="A1144" s="18">
        <v>18</v>
      </c>
      <c r="B1144" s="10">
        <v>2500.0000000000277</v>
      </c>
      <c r="C1144" s="10">
        <v>3.4033920413889387</v>
      </c>
      <c r="D1144" s="10">
        <v>42.272232448700002</v>
      </c>
      <c r="E1144" s="10">
        <v>125.0377299006</v>
      </c>
    </row>
    <row r="1145" spans="1:5" x14ac:dyDescent="0.2">
      <c r="A1145" s="18">
        <v>18</v>
      </c>
      <c r="B1145" s="10">
        <v>2500</v>
      </c>
      <c r="C1145" s="10">
        <v>3.6651914291880914</v>
      </c>
      <c r="D1145" s="10">
        <v>32.583408926700002</v>
      </c>
      <c r="E1145" s="10">
        <v>144.2824247472</v>
      </c>
    </row>
    <row r="1146" spans="1:5" x14ac:dyDescent="0.2">
      <c r="A1146" s="18">
        <v>18</v>
      </c>
      <c r="B1146" s="10">
        <v>2500.0000000000441</v>
      </c>
      <c r="C1146" s="10">
        <v>3.9269908169872414</v>
      </c>
      <c r="D1146" s="10">
        <v>-1.2333558442000001</v>
      </c>
      <c r="E1146" s="10">
        <v>112.3389642926</v>
      </c>
    </row>
    <row r="1147" spans="1:5" x14ac:dyDescent="0.2">
      <c r="A1147" s="18">
        <v>18</v>
      </c>
      <c r="B1147" s="10">
        <v>2500</v>
      </c>
      <c r="C1147" s="10">
        <v>4.1887902047863914</v>
      </c>
      <c r="D1147" s="10">
        <v>1.4535981124999999</v>
      </c>
      <c r="E1147" s="10">
        <v>114.58561003280001</v>
      </c>
    </row>
    <row r="1148" spans="1:5" x14ac:dyDescent="0.2">
      <c r="A1148" s="18">
        <v>18</v>
      </c>
      <c r="B1148" s="10">
        <v>2500.0000000000277</v>
      </c>
      <c r="C1148" s="10">
        <v>4.4505895925855441</v>
      </c>
      <c r="D1148" s="10">
        <v>63.490784411900002</v>
      </c>
      <c r="E1148" s="10">
        <v>111.4232382552</v>
      </c>
    </row>
    <row r="1149" spans="1:5" x14ac:dyDescent="0.2">
      <c r="A1149" s="18">
        <v>18</v>
      </c>
      <c r="B1149" s="10">
        <v>2500</v>
      </c>
      <c r="C1149" s="10">
        <v>4.7123889803846897</v>
      </c>
      <c r="D1149" s="10">
        <v>19.674327504499999</v>
      </c>
      <c r="E1149" s="10">
        <v>86.104318427500004</v>
      </c>
    </row>
    <row r="1150" spans="1:5" x14ac:dyDescent="0.2">
      <c r="A1150" s="18">
        <v>18</v>
      </c>
      <c r="B1150" s="10">
        <v>2500.0000000000277</v>
      </c>
      <c r="C1150" s="10">
        <v>4.9741883681838353</v>
      </c>
      <c r="D1150" s="10">
        <v>42.277960436800001</v>
      </c>
      <c r="E1150" s="10">
        <v>97.7761458019</v>
      </c>
    </row>
    <row r="1151" spans="1:5" x14ac:dyDescent="0.2">
      <c r="A1151" s="18">
        <v>18</v>
      </c>
      <c r="B1151" s="10">
        <v>2500</v>
      </c>
      <c r="C1151" s="10">
        <v>5.2359877559829879</v>
      </c>
      <c r="D1151" s="10">
        <v>6.9593211521000002</v>
      </c>
      <c r="E1151" s="10">
        <v>84.557222721599999</v>
      </c>
    </row>
    <row r="1152" spans="1:5" x14ac:dyDescent="0.2">
      <c r="A1152" s="18">
        <v>18</v>
      </c>
      <c r="B1152" s="10">
        <v>2500.0000000000441</v>
      </c>
      <c r="C1152" s="10">
        <v>5.497787143782138</v>
      </c>
      <c r="D1152" s="10">
        <v>71.454434113000005</v>
      </c>
      <c r="E1152" s="10">
        <v>55.361451559800003</v>
      </c>
    </row>
    <row r="1153" spans="1:5" x14ac:dyDescent="0.2">
      <c r="A1153" s="18">
        <v>18</v>
      </c>
      <c r="B1153" s="10">
        <v>2500</v>
      </c>
      <c r="C1153" s="10">
        <v>5.759586531581288</v>
      </c>
      <c r="D1153" s="10">
        <v>91.221780756599998</v>
      </c>
      <c r="E1153" s="10">
        <v>52.627622810799998</v>
      </c>
    </row>
    <row r="1154" spans="1:5" x14ac:dyDescent="0.2">
      <c r="A1154" s="18">
        <v>18</v>
      </c>
      <c r="B1154" s="10">
        <v>2500.0000000000277</v>
      </c>
      <c r="C1154" s="10">
        <v>6.0213859193804407</v>
      </c>
      <c r="D1154" s="10">
        <v>77.799910867700007</v>
      </c>
      <c r="E1154" s="10">
        <v>56.314817107499998</v>
      </c>
    </row>
    <row r="1155" spans="1:5" x14ac:dyDescent="0.2">
      <c r="A1155" s="12">
        <v>19</v>
      </c>
      <c r="B1155" s="4">
        <v>833.33333333329995</v>
      </c>
      <c r="C1155" s="4">
        <v>0</v>
      </c>
      <c r="D1155" s="4">
        <v>-29.812064471199999</v>
      </c>
      <c r="E1155" s="4">
        <v>53.146300655099999</v>
      </c>
    </row>
    <row r="1156" spans="1:5" x14ac:dyDescent="0.2">
      <c r="A1156" s="12">
        <v>19</v>
      </c>
      <c r="B1156" s="4">
        <v>833.33333333334792</v>
      </c>
      <c r="C1156" s="4">
        <v>0.78539816339744839</v>
      </c>
      <c r="D1156" s="4">
        <v>27.5872265066</v>
      </c>
      <c r="E1156" s="4">
        <v>53.742062931600003</v>
      </c>
    </row>
    <row r="1157" spans="1:5" x14ac:dyDescent="0.2">
      <c r="A1157" s="12">
        <v>19</v>
      </c>
      <c r="B1157" s="4">
        <v>833.33333333329995</v>
      </c>
      <c r="C1157" s="4">
        <v>1.5707963267948966</v>
      </c>
      <c r="D1157" s="4">
        <v>58.0430384167</v>
      </c>
      <c r="E1157" s="4">
        <v>88.988878775299995</v>
      </c>
    </row>
    <row r="1158" spans="1:5" x14ac:dyDescent="0.2">
      <c r="A1158" s="12">
        <v>19</v>
      </c>
      <c r="B1158" s="4">
        <v>833.33333333334792</v>
      </c>
      <c r="C1158" s="4">
        <v>2.3561944901923448</v>
      </c>
      <c r="D1158" s="4">
        <v>34.018576376799999</v>
      </c>
      <c r="E1158" s="4">
        <v>50.313883549800003</v>
      </c>
    </row>
    <row r="1159" spans="1:5" x14ac:dyDescent="0.2">
      <c r="A1159" s="12">
        <v>19</v>
      </c>
      <c r="B1159" s="4">
        <v>833.33333333329995</v>
      </c>
      <c r="C1159" s="4">
        <v>3.1415926535897931</v>
      </c>
      <c r="D1159" s="4">
        <v>25.1509284839</v>
      </c>
      <c r="E1159" s="4">
        <v>24.430735198600001</v>
      </c>
    </row>
    <row r="1160" spans="1:5" x14ac:dyDescent="0.2">
      <c r="A1160" s="12">
        <v>19</v>
      </c>
      <c r="B1160" s="4">
        <v>833.33333333334792</v>
      </c>
      <c r="C1160" s="4">
        <v>3.9269908169872414</v>
      </c>
      <c r="D1160" s="4">
        <v>36.435822672500002</v>
      </c>
      <c r="E1160" s="4">
        <v>54.495653719899998</v>
      </c>
    </row>
    <row r="1161" spans="1:5" x14ac:dyDescent="0.2">
      <c r="A1161" s="12">
        <v>19</v>
      </c>
      <c r="B1161" s="4">
        <v>833.33333333329995</v>
      </c>
      <c r="C1161" s="4">
        <v>4.7123889803846897</v>
      </c>
      <c r="D1161" s="4">
        <v>30.7789811974</v>
      </c>
      <c r="E1161" s="4">
        <v>50.7296823999</v>
      </c>
    </row>
    <row r="1162" spans="1:5" x14ac:dyDescent="0.2">
      <c r="A1162" s="12">
        <v>19</v>
      </c>
      <c r="B1162" s="4">
        <v>833.33333333334792</v>
      </c>
      <c r="C1162" s="4">
        <v>5.497787143782138</v>
      </c>
      <c r="D1162" s="4">
        <v>92.2533900719</v>
      </c>
      <c r="E1162" s="4">
        <v>96.323717691799999</v>
      </c>
    </row>
    <row r="1163" spans="1:5" x14ac:dyDescent="0.2">
      <c r="A1163" s="12">
        <v>19</v>
      </c>
      <c r="B1163" s="4">
        <v>1388.8888888889001</v>
      </c>
      <c r="C1163" s="4">
        <v>0</v>
      </c>
      <c r="D1163" s="4">
        <v>63.047588407200003</v>
      </c>
      <c r="E1163" s="4">
        <v>30.4046702642</v>
      </c>
    </row>
    <row r="1164" spans="1:5" x14ac:dyDescent="0.2">
      <c r="A1164" s="12">
        <v>19</v>
      </c>
      <c r="B1164" s="4">
        <v>1388.8888888889305</v>
      </c>
      <c r="C1164" s="4">
        <v>0.48332194670611478</v>
      </c>
      <c r="D1164" s="4">
        <v>89.656968753200005</v>
      </c>
      <c r="E1164" s="4">
        <v>68.392776756900005</v>
      </c>
    </row>
    <row r="1165" spans="1:5" x14ac:dyDescent="0.2">
      <c r="A1165" s="12">
        <v>19</v>
      </c>
      <c r="B1165" s="4">
        <v>1388.8888888888798</v>
      </c>
      <c r="C1165" s="4">
        <v>0.96664389341222468</v>
      </c>
      <c r="D1165" s="4">
        <v>-62.369841942999997</v>
      </c>
      <c r="E1165" s="4">
        <v>37.224219897799998</v>
      </c>
    </row>
    <row r="1166" spans="1:5" x14ac:dyDescent="0.2">
      <c r="A1166" s="12">
        <v>19</v>
      </c>
      <c r="B1166" s="4">
        <v>1388.8888888889062</v>
      </c>
      <c r="C1166" s="4">
        <v>1.4499658401183457</v>
      </c>
      <c r="D1166" s="4">
        <v>2.7210537418</v>
      </c>
      <c r="E1166" s="4">
        <v>35.4711592771</v>
      </c>
    </row>
    <row r="1167" spans="1:5" x14ac:dyDescent="0.2">
      <c r="A1167" s="12">
        <v>19</v>
      </c>
      <c r="B1167" s="4">
        <v>1388.8888888888882</v>
      </c>
      <c r="C1167" s="4">
        <v>1.9332877868245057</v>
      </c>
      <c r="D1167" s="4">
        <v>1.6759105131000001</v>
      </c>
      <c r="E1167" s="4">
        <v>137.40392743929999</v>
      </c>
    </row>
    <row r="1168" spans="1:5" x14ac:dyDescent="0.2">
      <c r="A1168" s="12">
        <v>19</v>
      </c>
      <c r="B1168" s="4">
        <v>1388.8888888889221</v>
      </c>
      <c r="C1168" s="4">
        <v>2.4166097335306356</v>
      </c>
      <c r="D1168" s="4">
        <v>12.1318232477</v>
      </c>
      <c r="E1168" s="4">
        <v>-22.6593370808</v>
      </c>
    </row>
    <row r="1169" spans="1:5" x14ac:dyDescent="0.2">
      <c r="A1169" s="12">
        <v>19</v>
      </c>
      <c r="B1169" s="4">
        <v>1388.8888888888732</v>
      </c>
      <c r="C1169" s="4">
        <v>2.8999316802366941</v>
      </c>
      <c r="D1169" s="4">
        <v>-21.563074005000001</v>
      </c>
      <c r="E1169" s="4">
        <v>0.87480539509999999</v>
      </c>
    </row>
    <row r="1170" spans="1:5" x14ac:dyDescent="0.2">
      <c r="A1170" s="12">
        <v>19</v>
      </c>
      <c r="B1170" s="4">
        <v>1388.8888888888732</v>
      </c>
      <c r="C1170" s="4">
        <v>3.3832536269428921</v>
      </c>
      <c r="D1170" s="4">
        <v>48.6267049896</v>
      </c>
      <c r="E1170" s="4">
        <v>98.652157293499997</v>
      </c>
    </row>
    <row r="1171" spans="1:5" x14ac:dyDescent="0.2">
      <c r="A1171" s="12">
        <v>19</v>
      </c>
      <c r="B1171" s="4">
        <v>1388.8888888889221</v>
      </c>
      <c r="C1171" s="4">
        <v>3.8665755736489507</v>
      </c>
      <c r="D1171" s="4">
        <v>35.980260236699998</v>
      </c>
      <c r="E1171" s="4">
        <v>33.0295502476</v>
      </c>
    </row>
    <row r="1172" spans="1:5" x14ac:dyDescent="0.2">
      <c r="A1172" s="12">
        <v>19</v>
      </c>
      <c r="B1172" s="4">
        <v>1388.8888888888882</v>
      </c>
      <c r="C1172" s="4">
        <v>4.3498975203550803</v>
      </c>
      <c r="D1172" s="4">
        <v>43.406021817400003</v>
      </c>
      <c r="E1172" s="4">
        <v>68.884830148600003</v>
      </c>
    </row>
    <row r="1173" spans="1:5" x14ac:dyDescent="0.2">
      <c r="A1173" s="12">
        <v>19</v>
      </c>
      <c r="B1173" s="4">
        <v>1388.8888888889062</v>
      </c>
      <c r="C1173" s="4">
        <v>4.8332194670612409</v>
      </c>
      <c r="D1173" s="4">
        <v>30.836466283899998</v>
      </c>
      <c r="E1173" s="4">
        <v>24.139675228600002</v>
      </c>
    </row>
    <row r="1174" spans="1:5" x14ac:dyDescent="0.2">
      <c r="A1174" s="12">
        <v>19</v>
      </c>
      <c r="B1174" s="4">
        <v>1388.8888888888798</v>
      </c>
      <c r="C1174" s="4">
        <v>5.3165414137673617</v>
      </c>
      <c r="D1174" s="4">
        <v>-4.8164720860000001</v>
      </c>
      <c r="E1174" s="4">
        <v>83.154828896300003</v>
      </c>
    </row>
    <row r="1175" spans="1:5" x14ac:dyDescent="0.2">
      <c r="A1175" s="12">
        <v>19</v>
      </c>
      <c r="B1175" s="4">
        <v>1388.8888888889305</v>
      </c>
      <c r="C1175" s="4">
        <v>5.7998633604734717</v>
      </c>
      <c r="D1175" s="4">
        <v>68.4032377825</v>
      </c>
      <c r="E1175" s="4">
        <v>59.9887534804</v>
      </c>
    </row>
    <row r="1176" spans="1:5" x14ac:dyDescent="0.2">
      <c r="A1176" s="12">
        <v>19</v>
      </c>
      <c r="B1176" s="4">
        <v>1944.4444444444</v>
      </c>
      <c r="C1176" s="4">
        <v>0</v>
      </c>
      <c r="D1176" s="4">
        <v>24.136563503400001</v>
      </c>
      <c r="E1176" s="4">
        <v>59.209650086499998</v>
      </c>
    </row>
    <row r="1177" spans="1:5" x14ac:dyDescent="0.2">
      <c r="A1177" s="12">
        <v>19</v>
      </c>
      <c r="B1177" s="4">
        <v>1944.444444444473</v>
      </c>
      <c r="C1177" s="4">
        <v>0.33069396353575897</v>
      </c>
      <c r="D1177" s="4">
        <v>19.684189016600001</v>
      </c>
      <c r="E1177" s="4">
        <v>71.531405130099998</v>
      </c>
    </row>
    <row r="1178" spans="1:5" x14ac:dyDescent="0.2">
      <c r="A1178" s="12">
        <v>19</v>
      </c>
      <c r="B1178" s="4">
        <v>1944.4444444444775</v>
      </c>
      <c r="C1178" s="4">
        <v>0.6613879270715376</v>
      </c>
      <c r="D1178" s="4">
        <v>-9.5431288001999999</v>
      </c>
      <c r="E1178" s="4">
        <v>19.586406259299999</v>
      </c>
    </row>
    <row r="1179" spans="1:5" x14ac:dyDescent="0.2">
      <c r="A1179" s="12">
        <v>19</v>
      </c>
      <c r="B1179" s="4">
        <v>1944.4444444444632</v>
      </c>
      <c r="C1179" s="4">
        <v>0.99208189060729379</v>
      </c>
      <c r="D1179" s="4">
        <v>47.681194499999997</v>
      </c>
      <c r="E1179" s="4">
        <v>56.473080387800003</v>
      </c>
    </row>
    <row r="1180" spans="1:5" x14ac:dyDescent="0.2">
      <c r="A1180" s="12">
        <v>19</v>
      </c>
      <c r="B1180" s="4">
        <v>1944.4444444444548</v>
      </c>
      <c r="C1180" s="4">
        <v>1.3227758541430534</v>
      </c>
      <c r="D1180" s="4">
        <v>58.705411041600001</v>
      </c>
      <c r="E1180" s="4">
        <v>-5.8160302607999999</v>
      </c>
    </row>
    <row r="1181" spans="1:5" x14ac:dyDescent="0.2">
      <c r="A1181" s="12">
        <v>19</v>
      </c>
      <c r="B1181" s="4">
        <v>1944.4444444444389</v>
      </c>
      <c r="C1181" s="4">
        <v>1.6534698176788196</v>
      </c>
      <c r="D1181" s="4">
        <v>10.7499768343</v>
      </c>
      <c r="E1181" s="4">
        <v>50.974505315400002</v>
      </c>
    </row>
    <row r="1182" spans="1:5" x14ac:dyDescent="0.2">
      <c r="A1182" s="12">
        <v>19</v>
      </c>
      <c r="B1182" s="4">
        <v>1944.4444444444059</v>
      </c>
      <c r="C1182" s="4">
        <v>1.9841637812146047</v>
      </c>
      <c r="D1182" s="4">
        <v>54.882609177900001</v>
      </c>
      <c r="E1182" s="4">
        <v>101.3203676868</v>
      </c>
    </row>
    <row r="1183" spans="1:5" x14ac:dyDescent="0.2">
      <c r="A1183" s="12">
        <v>19</v>
      </c>
      <c r="B1183" s="4">
        <v>1944.4444444444532</v>
      </c>
      <c r="C1183" s="4">
        <v>2.3148577447503875</v>
      </c>
      <c r="D1183" s="4">
        <v>18.6591407017</v>
      </c>
      <c r="E1183" s="4">
        <v>102.24741832380001</v>
      </c>
    </row>
    <row r="1184" spans="1:5" x14ac:dyDescent="0.2">
      <c r="A1184" s="12">
        <v>19</v>
      </c>
      <c r="B1184" s="4">
        <v>1944.4444444444898</v>
      </c>
      <c r="C1184" s="4">
        <v>2.6455517082861273</v>
      </c>
      <c r="D1184" s="4">
        <v>45.088511766099998</v>
      </c>
      <c r="E1184" s="4">
        <v>41.558914817900003</v>
      </c>
    </row>
    <row r="1185" spans="1:5" x14ac:dyDescent="0.2">
      <c r="A1185" s="12">
        <v>19</v>
      </c>
      <c r="B1185" s="4">
        <v>1944.4444444444428</v>
      </c>
      <c r="C1185" s="4">
        <v>2.9762456718218999</v>
      </c>
      <c r="D1185" s="4">
        <v>-2.1230584412</v>
      </c>
      <c r="E1185" s="4">
        <v>65.847996555199998</v>
      </c>
    </row>
    <row r="1186" spans="1:5" x14ac:dyDescent="0.2">
      <c r="A1186" s="12">
        <v>19</v>
      </c>
      <c r="B1186" s="4">
        <v>1944.4444444444428</v>
      </c>
      <c r="C1186" s="4">
        <v>3.3069396353576863</v>
      </c>
      <c r="D1186" s="4">
        <v>-7.3900921598</v>
      </c>
      <c r="E1186" s="4">
        <v>44.372221020700003</v>
      </c>
    </row>
    <row r="1187" spans="1:5" x14ac:dyDescent="0.2">
      <c r="A1187" s="12">
        <v>19</v>
      </c>
      <c r="B1187" s="4">
        <v>1944.4444444444898</v>
      </c>
      <c r="C1187" s="4">
        <v>3.6376335988934589</v>
      </c>
      <c r="D1187" s="4">
        <v>-16.137211782400001</v>
      </c>
      <c r="E1187" s="4">
        <v>70.6049559139</v>
      </c>
    </row>
    <row r="1188" spans="1:5" x14ac:dyDescent="0.2">
      <c r="A1188" s="12">
        <v>19</v>
      </c>
      <c r="B1188" s="4">
        <v>1944.4444444444532</v>
      </c>
      <c r="C1188" s="4">
        <v>3.9683275624291987</v>
      </c>
      <c r="D1188" s="4">
        <v>21.6900172002</v>
      </c>
      <c r="E1188" s="4">
        <v>56.591468337499997</v>
      </c>
    </row>
    <row r="1189" spans="1:5" x14ac:dyDescent="0.2">
      <c r="A1189" s="12">
        <v>19</v>
      </c>
      <c r="B1189" s="4">
        <v>1944.4444444444059</v>
      </c>
      <c r="C1189" s="4">
        <v>4.2990215259649815</v>
      </c>
      <c r="D1189" s="4">
        <v>23.324955363400001</v>
      </c>
      <c r="E1189" s="4">
        <v>95.723360270200004</v>
      </c>
    </row>
    <row r="1190" spans="1:5" x14ac:dyDescent="0.2">
      <c r="A1190" s="12">
        <v>19</v>
      </c>
      <c r="B1190" s="4">
        <v>1944.4444444444389</v>
      </c>
      <c r="C1190" s="4">
        <v>4.6297154895007662</v>
      </c>
      <c r="D1190" s="4">
        <v>-4.1103326350999998</v>
      </c>
      <c r="E1190" s="4">
        <v>65.420083080599994</v>
      </c>
    </row>
    <row r="1191" spans="1:5" x14ac:dyDescent="0.2">
      <c r="A1191" s="12">
        <v>19</v>
      </c>
      <c r="B1191" s="4">
        <v>1944.4444444444548</v>
      </c>
      <c r="C1191" s="4">
        <v>4.960409453036533</v>
      </c>
      <c r="D1191" s="4">
        <v>63.833280600800002</v>
      </c>
      <c r="E1191" s="4">
        <v>68.552793805899995</v>
      </c>
    </row>
    <row r="1192" spans="1:5" x14ac:dyDescent="0.2">
      <c r="A1192" s="12">
        <v>19</v>
      </c>
      <c r="B1192" s="4">
        <v>1944.4444444444632</v>
      </c>
      <c r="C1192" s="4">
        <v>5.2911034165722928</v>
      </c>
      <c r="D1192" s="4">
        <v>17.706025504599999</v>
      </c>
      <c r="E1192" s="4">
        <v>51.912703206400003</v>
      </c>
    </row>
    <row r="1193" spans="1:5" x14ac:dyDescent="0.2">
      <c r="A1193" s="12">
        <v>19</v>
      </c>
      <c r="B1193" s="4">
        <v>1944.4444444444775</v>
      </c>
      <c r="C1193" s="4">
        <v>5.621797380108049</v>
      </c>
      <c r="D1193" s="4">
        <v>34.802624080800001</v>
      </c>
      <c r="E1193" s="4">
        <v>45.327340390700002</v>
      </c>
    </row>
    <row r="1194" spans="1:5" x14ac:dyDescent="0.2">
      <c r="A1194" s="12">
        <v>19</v>
      </c>
      <c r="B1194" s="4">
        <v>1944.444444444473</v>
      </c>
      <c r="C1194" s="4">
        <v>5.9524913436438274</v>
      </c>
      <c r="D1194" s="4">
        <v>3.9358596605999998</v>
      </c>
      <c r="E1194" s="4">
        <v>93.759907862700004</v>
      </c>
    </row>
    <row r="1195" spans="1:5" x14ac:dyDescent="0.2">
      <c r="A1195" s="12">
        <v>19</v>
      </c>
      <c r="B1195" s="4">
        <v>2500</v>
      </c>
      <c r="C1195" s="4">
        <v>0</v>
      </c>
      <c r="D1195" s="4">
        <v>121.2395180284</v>
      </c>
      <c r="E1195" s="4">
        <v>74.909034172700004</v>
      </c>
    </row>
    <row r="1196" spans="1:5" x14ac:dyDescent="0.2">
      <c r="A1196" s="12">
        <v>19</v>
      </c>
      <c r="B1196" s="4">
        <v>2500.0000000000277</v>
      </c>
      <c r="C1196" s="4">
        <v>0.26179938779914569</v>
      </c>
      <c r="D1196" s="4">
        <v>151.30169912349999</v>
      </c>
      <c r="E1196" s="4">
        <v>140.35372154500001</v>
      </c>
    </row>
    <row r="1197" spans="1:5" x14ac:dyDescent="0.2">
      <c r="A1197" s="12">
        <v>19</v>
      </c>
      <c r="B1197" s="4">
        <v>2500</v>
      </c>
      <c r="C1197" s="4">
        <v>0.52359877559829826</v>
      </c>
      <c r="D1197" s="4">
        <v>133.74242323710001</v>
      </c>
      <c r="E1197" s="4">
        <v>137.42067545340001</v>
      </c>
    </row>
    <row r="1198" spans="1:5" x14ac:dyDescent="0.2">
      <c r="A1198" s="12">
        <v>19</v>
      </c>
      <c r="B1198" s="4">
        <v>2500.0000000000441</v>
      </c>
      <c r="C1198" s="4">
        <v>0.78539816339744828</v>
      </c>
      <c r="D1198" s="4">
        <v>150.82626135309999</v>
      </c>
      <c r="E1198" s="4">
        <v>93.401483930300003</v>
      </c>
    </row>
    <row r="1199" spans="1:5" x14ac:dyDescent="0.2">
      <c r="A1199" s="12">
        <v>19</v>
      </c>
      <c r="B1199" s="4">
        <v>2500</v>
      </c>
      <c r="C1199" s="4">
        <v>1.0471975511965983</v>
      </c>
      <c r="D1199" s="4">
        <v>63.958713220299998</v>
      </c>
      <c r="E1199" s="4">
        <v>12.126609567999999</v>
      </c>
    </row>
    <row r="1200" spans="1:5" x14ac:dyDescent="0.2">
      <c r="A1200" s="12">
        <v>19</v>
      </c>
      <c r="B1200" s="4">
        <v>2500.0000000000277</v>
      </c>
      <c r="C1200" s="4">
        <v>1.3089969389957512</v>
      </c>
      <c r="D1200" s="4">
        <v>18.602979876399999</v>
      </c>
      <c r="E1200" s="4">
        <v>29.140074760099999</v>
      </c>
    </row>
    <row r="1201" spans="1:5" x14ac:dyDescent="0.2">
      <c r="A1201" s="12">
        <v>19</v>
      </c>
      <c r="B1201" s="4">
        <v>2500</v>
      </c>
      <c r="C1201" s="4">
        <v>1.5707963267948966</v>
      </c>
      <c r="D1201" s="4">
        <v>-67.492510115499996</v>
      </c>
      <c r="E1201" s="4">
        <v>-33.406045946399999</v>
      </c>
    </row>
    <row r="1202" spans="1:5" x14ac:dyDescent="0.2">
      <c r="A1202" s="12">
        <v>19</v>
      </c>
      <c r="B1202" s="4">
        <v>2500.0000000000277</v>
      </c>
      <c r="C1202" s="4">
        <v>1.8325957145940419</v>
      </c>
      <c r="D1202" s="4">
        <v>18.825889180400001</v>
      </c>
      <c r="E1202" s="4">
        <v>74.355408845900001</v>
      </c>
    </row>
    <row r="1203" spans="1:5" x14ac:dyDescent="0.2">
      <c r="A1203" s="12">
        <v>19</v>
      </c>
      <c r="B1203" s="4">
        <v>2500</v>
      </c>
      <c r="C1203" s="4">
        <v>2.0943951023931948</v>
      </c>
      <c r="D1203" s="4">
        <v>-48.377791893400001</v>
      </c>
      <c r="E1203" s="4">
        <v>-10.640259136499999</v>
      </c>
    </row>
    <row r="1204" spans="1:5" x14ac:dyDescent="0.2">
      <c r="A1204" s="12">
        <v>19</v>
      </c>
      <c r="B1204" s="4">
        <v>2500.0000000000441</v>
      </c>
      <c r="C1204" s="4">
        <v>2.3561944901923448</v>
      </c>
      <c r="D1204" s="4">
        <v>-20.137670254</v>
      </c>
      <c r="E1204" s="4">
        <v>-8.0498634796000008</v>
      </c>
    </row>
    <row r="1205" spans="1:5" x14ac:dyDescent="0.2">
      <c r="A1205" s="12">
        <v>19</v>
      </c>
      <c r="B1205" s="4">
        <v>2500</v>
      </c>
      <c r="C1205" s="4">
        <v>2.6179938779914949</v>
      </c>
      <c r="D1205" s="4">
        <v>-64.166149366900001</v>
      </c>
      <c r="E1205" s="4">
        <v>-31.5772261712</v>
      </c>
    </row>
    <row r="1206" spans="1:5" x14ac:dyDescent="0.2">
      <c r="A1206" s="12">
        <v>19</v>
      </c>
      <c r="B1206" s="4">
        <v>2500.0000000000277</v>
      </c>
      <c r="C1206" s="4">
        <v>2.8797932657906475</v>
      </c>
      <c r="D1206" s="4">
        <v>18.126186219800001</v>
      </c>
      <c r="E1206" s="4">
        <v>28.713748435300001</v>
      </c>
    </row>
    <row r="1207" spans="1:5" x14ac:dyDescent="0.2">
      <c r="A1207" s="12">
        <v>19</v>
      </c>
      <c r="B1207" s="4">
        <v>2500</v>
      </c>
      <c r="C1207" s="4">
        <v>3.1415926535897931</v>
      </c>
      <c r="D1207" s="4">
        <v>-2.5623374451999998</v>
      </c>
      <c r="E1207" s="4">
        <v>97.565641184200004</v>
      </c>
    </row>
    <row r="1208" spans="1:5" x14ac:dyDescent="0.2">
      <c r="A1208" s="12">
        <v>19</v>
      </c>
      <c r="B1208" s="4">
        <v>2500.0000000000277</v>
      </c>
      <c r="C1208" s="4">
        <v>3.4033920413889387</v>
      </c>
      <c r="D1208" s="4">
        <v>-64.667469878000006</v>
      </c>
      <c r="E1208" s="4">
        <v>101.4226823039</v>
      </c>
    </row>
    <row r="1209" spans="1:5" x14ac:dyDescent="0.2">
      <c r="A1209" s="12">
        <v>19</v>
      </c>
      <c r="B1209" s="4">
        <v>2500</v>
      </c>
      <c r="C1209" s="4">
        <v>3.6651914291880914</v>
      </c>
      <c r="D1209" s="4">
        <v>4.7362922578999997</v>
      </c>
      <c r="E1209" s="4">
        <v>58.331964073400002</v>
      </c>
    </row>
    <row r="1210" spans="1:5" x14ac:dyDescent="0.2">
      <c r="A1210" s="12">
        <v>19</v>
      </c>
      <c r="B1210" s="4">
        <v>2500.0000000000441</v>
      </c>
      <c r="C1210" s="4">
        <v>3.9269908169872414</v>
      </c>
      <c r="D1210" s="4">
        <v>21.692475780599999</v>
      </c>
      <c r="E1210" s="4">
        <v>134.6089139437</v>
      </c>
    </row>
    <row r="1211" spans="1:5" x14ac:dyDescent="0.2">
      <c r="A1211" s="12">
        <v>19</v>
      </c>
      <c r="B1211" s="4">
        <v>2500</v>
      </c>
      <c r="C1211" s="4">
        <v>4.1887902047863914</v>
      </c>
      <c r="D1211" s="4">
        <v>2.3849322076999999</v>
      </c>
      <c r="E1211" s="4">
        <v>52.877539261499997</v>
      </c>
    </row>
    <row r="1212" spans="1:5" x14ac:dyDescent="0.2">
      <c r="A1212" s="12">
        <v>19</v>
      </c>
      <c r="B1212" s="4">
        <v>2500.0000000000277</v>
      </c>
      <c r="C1212" s="4">
        <v>4.4505895925855441</v>
      </c>
      <c r="D1212" s="4">
        <v>44.107207331300003</v>
      </c>
      <c r="E1212" s="4">
        <v>154.1408968698</v>
      </c>
    </row>
    <row r="1213" spans="1:5" x14ac:dyDescent="0.2">
      <c r="A1213" s="12">
        <v>19</v>
      </c>
      <c r="B1213" s="4">
        <v>2500</v>
      </c>
      <c r="C1213" s="4">
        <v>4.7123889803846897</v>
      </c>
      <c r="D1213" s="4">
        <v>53.712297537700003</v>
      </c>
      <c r="E1213" s="4">
        <v>101.5315214308</v>
      </c>
    </row>
    <row r="1214" spans="1:5" x14ac:dyDescent="0.2">
      <c r="A1214" s="12">
        <v>19</v>
      </c>
      <c r="B1214" s="4">
        <v>2500.0000000000277</v>
      </c>
      <c r="C1214" s="4">
        <v>4.9741883681838353</v>
      </c>
      <c r="D1214" s="4">
        <v>27.672673253100001</v>
      </c>
      <c r="E1214" s="4">
        <v>127.9233562444</v>
      </c>
    </row>
    <row r="1215" spans="1:5" x14ac:dyDescent="0.2">
      <c r="A1215" s="12">
        <v>19</v>
      </c>
      <c r="B1215" s="4">
        <v>2500</v>
      </c>
      <c r="C1215" s="4">
        <v>5.2359877559829879</v>
      </c>
      <c r="D1215" s="4">
        <v>14.970197327299999</v>
      </c>
      <c r="E1215" s="4">
        <v>66.118960153200007</v>
      </c>
    </row>
    <row r="1216" spans="1:5" x14ac:dyDescent="0.2">
      <c r="A1216" s="12">
        <v>19</v>
      </c>
      <c r="B1216" s="4">
        <v>2500.0000000000441</v>
      </c>
      <c r="C1216" s="4">
        <v>5.497787143782138</v>
      </c>
      <c r="D1216" s="4">
        <v>36.061413919300001</v>
      </c>
      <c r="E1216" s="4">
        <v>79.774807373300007</v>
      </c>
    </row>
    <row r="1217" spans="1:5" x14ac:dyDescent="0.2">
      <c r="A1217" s="12">
        <v>19</v>
      </c>
      <c r="B1217" s="4">
        <v>2500</v>
      </c>
      <c r="C1217" s="4">
        <v>5.759586531581288</v>
      </c>
      <c r="D1217" s="4">
        <v>45.242739552499998</v>
      </c>
      <c r="E1217" s="4">
        <v>54.7514532016</v>
      </c>
    </row>
    <row r="1218" spans="1:5" x14ac:dyDescent="0.2">
      <c r="A1218" s="12">
        <v>19</v>
      </c>
      <c r="B1218" s="4">
        <v>2500.0000000000277</v>
      </c>
      <c r="C1218" s="4">
        <v>6.0213859193804407</v>
      </c>
      <c r="D1218" s="4">
        <v>89.840230162799998</v>
      </c>
      <c r="E1218" s="4">
        <v>78.791394060599998</v>
      </c>
    </row>
  </sheetData>
  <mergeCells count="2">
    <mergeCell ref="B1:C1"/>
    <mergeCell ref="D1:E1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336"/>
  <sheetViews>
    <sheetView tabSelected="1" topLeftCell="Z1156" zoomScale="40" zoomScaleNormal="40" workbookViewId="0">
      <selection activeCell="BD139" sqref="BD139"/>
    </sheetView>
  </sheetViews>
  <sheetFormatPr defaultRowHeight="12.75" x14ac:dyDescent="0.2"/>
  <cols>
    <col min="1" max="1" width="13.28515625" style="19" customWidth="1"/>
    <col min="2" max="2" width="15.42578125" customWidth="1"/>
    <col min="3" max="7" width="16.28515625" customWidth="1"/>
    <col min="8" max="8" width="16.85546875" customWidth="1"/>
    <col min="9" max="11" width="17" customWidth="1"/>
    <col min="12" max="12" width="11" bestFit="1" customWidth="1"/>
    <col min="40" max="40" width="19.5703125" customWidth="1"/>
    <col min="41" max="41" width="10.85546875" bestFit="1" customWidth="1"/>
  </cols>
  <sheetData>
    <row r="1" spans="1:19" ht="30" customHeight="1" thickBot="1" x14ac:dyDescent="0.25">
      <c r="B1" s="106" t="s">
        <v>6</v>
      </c>
      <c r="C1" s="107"/>
      <c r="D1" s="21"/>
      <c r="E1" s="21"/>
      <c r="F1" s="21"/>
      <c r="G1" s="21"/>
      <c r="H1" s="106" t="s">
        <v>7</v>
      </c>
      <c r="I1" s="107"/>
      <c r="J1" s="106" t="s">
        <v>16</v>
      </c>
      <c r="K1" s="107"/>
      <c r="R1" s="26" t="s">
        <v>10</v>
      </c>
      <c r="S1" s="26" t="s">
        <v>11</v>
      </c>
    </row>
    <row r="2" spans="1:19" ht="21.75" x14ac:dyDescent="0.35">
      <c r="A2" s="1" t="s">
        <v>5</v>
      </c>
      <c r="B2" s="20" t="s">
        <v>0</v>
      </c>
      <c r="C2" s="20" t="s">
        <v>1</v>
      </c>
      <c r="D2" s="22" t="s">
        <v>9</v>
      </c>
      <c r="E2" s="28" t="s">
        <v>14</v>
      </c>
      <c r="F2" s="28" t="s">
        <v>15</v>
      </c>
      <c r="G2" s="20" t="s">
        <v>8</v>
      </c>
      <c r="H2" s="1" t="s">
        <v>2</v>
      </c>
      <c r="I2" s="1" t="s">
        <v>3</v>
      </c>
      <c r="J2" s="27" t="s">
        <v>12</v>
      </c>
      <c r="K2" s="27" t="s">
        <v>13</v>
      </c>
      <c r="M2" s="3" t="s">
        <v>4</v>
      </c>
      <c r="O2" s="22" t="s">
        <v>9</v>
      </c>
      <c r="P2" s="20" t="s">
        <v>8</v>
      </c>
    </row>
    <row r="3" spans="1:19" x14ac:dyDescent="0.2">
      <c r="A3" s="11">
        <v>1</v>
      </c>
      <c r="B3" s="2">
        <v>833.33333333329995</v>
      </c>
      <c r="C3" s="2">
        <v>0</v>
      </c>
      <c r="D3" s="2">
        <f t="shared" ref="D3:D11" si="0">DEGREES(C3)</f>
        <v>0</v>
      </c>
      <c r="E3" s="29">
        <f>B3*COS(C3)</f>
        <v>833.33333333329995</v>
      </c>
      <c r="F3" s="2">
        <f>B3*SIN(C3)</f>
        <v>0</v>
      </c>
      <c r="G3" s="2">
        <v>833.33333333329995</v>
      </c>
      <c r="H3" s="2">
        <v>-9.9247752641999991</v>
      </c>
      <c r="I3" s="2">
        <v>53.367437491099999</v>
      </c>
      <c r="J3" s="24"/>
      <c r="K3" s="24"/>
      <c r="N3" s="24">
        <v>1</v>
      </c>
      <c r="O3">
        <v>0</v>
      </c>
      <c r="P3">
        <v>500</v>
      </c>
    </row>
    <row r="4" spans="1:19" x14ac:dyDescent="0.2">
      <c r="A4" s="11">
        <v>1</v>
      </c>
      <c r="B4" s="2">
        <v>833.33333333334792</v>
      </c>
      <c r="C4" s="2">
        <v>0.78539816339744839</v>
      </c>
      <c r="D4" s="2">
        <f t="shared" si="0"/>
        <v>45.000000000000007</v>
      </c>
      <c r="E4" s="29">
        <f>B4*COS(C4)</f>
        <v>589.25565098879986</v>
      </c>
      <c r="F4" s="2">
        <f>B4*SIN(C4)</f>
        <v>589.25565098879997</v>
      </c>
      <c r="G4" s="2">
        <v>833.33333333334792</v>
      </c>
      <c r="H4" s="2">
        <v>-26.5012974564</v>
      </c>
      <c r="I4" s="2">
        <v>89.969863642600004</v>
      </c>
      <c r="J4" s="24"/>
      <c r="K4" s="24"/>
      <c r="N4" s="24">
        <v>2</v>
      </c>
      <c r="O4">
        <v>30</v>
      </c>
      <c r="P4">
        <v>500</v>
      </c>
    </row>
    <row r="5" spans="1:19" x14ac:dyDescent="0.2">
      <c r="A5" s="11">
        <v>1</v>
      </c>
      <c r="B5" s="2">
        <v>833.33333333329995</v>
      </c>
      <c r="C5" s="2">
        <v>1.5707963267948966</v>
      </c>
      <c r="D5" s="2">
        <f t="shared" si="0"/>
        <v>90</v>
      </c>
      <c r="E5" s="29">
        <f t="shared" ref="E5:E70" si="1">B5*COS(C5)</f>
        <v>5.104785228785712E-14</v>
      </c>
      <c r="F5" s="2">
        <f t="shared" ref="F5:F68" si="2">B5*SIN(C5)</f>
        <v>833.33333333329995</v>
      </c>
      <c r="G5" s="2">
        <v>833.33333333329995</v>
      </c>
      <c r="H5" s="2">
        <v>-19.881231254199999</v>
      </c>
      <c r="I5" s="2">
        <v>132.29845523060001</v>
      </c>
      <c r="J5" s="24"/>
      <c r="K5" s="24"/>
      <c r="N5" s="24">
        <v>3</v>
      </c>
      <c r="O5">
        <v>60</v>
      </c>
      <c r="P5">
        <v>500</v>
      </c>
    </row>
    <row r="6" spans="1:19" x14ac:dyDescent="0.2">
      <c r="A6" s="11">
        <v>1</v>
      </c>
      <c r="B6" s="2">
        <v>833.33333333334792</v>
      </c>
      <c r="C6" s="2">
        <v>2.3561944901923448</v>
      </c>
      <c r="D6" s="2">
        <f t="shared" si="0"/>
        <v>135</v>
      </c>
      <c r="E6" s="29">
        <f t="shared" si="1"/>
        <v>-589.25565098879986</v>
      </c>
      <c r="F6" s="2">
        <f t="shared" si="2"/>
        <v>589.25565098879997</v>
      </c>
      <c r="G6" s="2">
        <v>833.33333333334792</v>
      </c>
      <c r="H6" s="2">
        <v>-27.653634105799998</v>
      </c>
      <c r="I6" s="2">
        <v>-12.884478493</v>
      </c>
      <c r="J6" s="24"/>
      <c r="K6" s="24"/>
      <c r="N6" s="24">
        <v>4</v>
      </c>
      <c r="O6">
        <v>90</v>
      </c>
      <c r="P6">
        <v>500</v>
      </c>
    </row>
    <row r="7" spans="1:19" x14ac:dyDescent="0.2">
      <c r="A7" s="11">
        <v>1</v>
      </c>
      <c r="B7" s="2">
        <v>833.33333333329995</v>
      </c>
      <c r="C7" s="2">
        <v>3.1415926535897931</v>
      </c>
      <c r="D7" s="2">
        <f t="shared" si="0"/>
        <v>180</v>
      </c>
      <c r="E7" s="29">
        <f t="shared" si="1"/>
        <v>-833.33333333329995</v>
      </c>
      <c r="F7" s="2">
        <f t="shared" si="2"/>
        <v>1.0209570457571424E-13</v>
      </c>
      <c r="G7" s="2">
        <v>833.33333333329995</v>
      </c>
      <c r="H7" s="2">
        <v>-28.765482478599999</v>
      </c>
      <c r="I7" s="2">
        <v>36.361476417200002</v>
      </c>
      <c r="J7" s="24"/>
      <c r="K7" s="24"/>
      <c r="N7" s="24">
        <v>5</v>
      </c>
      <c r="O7">
        <v>120</v>
      </c>
      <c r="P7">
        <v>500</v>
      </c>
    </row>
    <row r="8" spans="1:19" x14ac:dyDescent="0.2">
      <c r="A8" s="11">
        <v>1</v>
      </c>
      <c r="B8" s="2">
        <v>833.33333333334792</v>
      </c>
      <c r="C8" s="2">
        <v>3.9269908169872414</v>
      </c>
      <c r="D8" s="2">
        <f t="shared" si="0"/>
        <v>225</v>
      </c>
      <c r="E8" s="29">
        <f t="shared" si="1"/>
        <v>-589.25565098880008</v>
      </c>
      <c r="F8" s="2">
        <f t="shared" si="2"/>
        <v>-589.25565098879986</v>
      </c>
      <c r="G8" s="2">
        <v>833.33333333334792</v>
      </c>
      <c r="H8" s="2">
        <v>-27.034605798499999</v>
      </c>
      <c r="I8" s="2">
        <v>9.5970190363000007</v>
      </c>
      <c r="J8" s="24"/>
      <c r="K8" s="24"/>
      <c r="N8" s="24">
        <v>6</v>
      </c>
      <c r="O8">
        <v>150</v>
      </c>
      <c r="P8">
        <v>500</v>
      </c>
    </row>
    <row r="9" spans="1:19" x14ac:dyDescent="0.2">
      <c r="A9" s="11">
        <v>1</v>
      </c>
      <c r="B9" s="2">
        <v>833.33333333329995</v>
      </c>
      <c r="C9" s="2">
        <v>4.7123889803846897</v>
      </c>
      <c r="D9" s="2">
        <f t="shared" si="0"/>
        <v>270</v>
      </c>
      <c r="E9" s="29">
        <f t="shared" si="1"/>
        <v>-1.5314355686357137E-13</v>
      </c>
      <c r="F9" s="2">
        <f t="shared" si="2"/>
        <v>-833.33333333329995</v>
      </c>
      <c r="G9" s="2">
        <v>833.33333333329995</v>
      </c>
      <c r="H9" s="2">
        <v>-22.157575462400001</v>
      </c>
      <c r="I9" s="2">
        <v>-17.310325889600001</v>
      </c>
      <c r="J9" s="24"/>
      <c r="K9" s="24"/>
      <c r="N9" s="24">
        <v>7</v>
      </c>
      <c r="O9">
        <v>180</v>
      </c>
      <c r="P9">
        <v>500</v>
      </c>
    </row>
    <row r="10" spans="1:19" x14ac:dyDescent="0.2">
      <c r="A10" s="11">
        <v>1</v>
      </c>
      <c r="B10" s="2">
        <v>833.33333333334792</v>
      </c>
      <c r="C10" s="2">
        <v>5.497787143782138</v>
      </c>
      <c r="D10" s="2">
        <f t="shared" si="0"/>
        <v>315</v>
      </c>
      <c r="E10" s="29">
        <f t="shared" si="1"/>
        <v>589.25565098879974</v>
      </c>
      <c r="F10" s="2">
        <f t="shared" si="2"/>
        <v>-589.25565098880008</v>
      </c>
      <c r="G10" s="2">
        <v>833.33333333334792</v>
      </c>
      <c r="H10" s="2">
        <v>7.6191259518000001</v>
      </c>
      <c r="I10" s="2">
        <v>-9.7430919261</v>
      </c>
      <c r="J10" s="24"/>
      <c r="K10" s="24"/>
      <c r="N10" s="24">
        <v>8</v>
      </c>
      <c r="O10">
        <v>210</v>
      </c>
      <c r="P10">
        <v>500</v>
      </c>
    </row>
    <row r="11" spans="1:19" x14ac:dyDescent="0.2">
      <c r="A11" s="11">
        <v>1</v>
      </c>
      <c r="B11" s="2">
        <v>1388.8888888889001</v>
      </c>
      <c r="C11" s="2">
        <v>0</v>
      </c>
      <c r="D11" s="23">
        <f t="shared" si="0"/>
        <v>0</v>
      </c>
      <c r="E11" s="29">
        <f t="shared" si="1"/>
        <v>1388.8888888889001</v>
      </c>
      <c r="F11" s="2">
        <f t="shared" si="2"/>
        <v>0</v>
      </c>
      <c r="G11" s="2">
        <v>1388.8888888889001</v>
      </c>
      <c r="H11" s="2">
        <v>1.2407978027</v>
      </c>
      <c r="I11" s="2">
        <v>58.899008896300003</v>
      </c>
      <c r="J11" s="24"/>
      <c r="K11" s="24"/>
      <c r="N11" s="24">
        <v>9</v>
      </c>
      <c r="O11">
        <v>240</v>
      </c>
      <c r="P11">
        <v>500</v>
      </c>
    </row>
    <row r="12" spans="1:19" x14ac:dyDescent="0.2">
      <c r="A12" s="11">
        <v>1</v>
      </c>
      <c r="B12" s="2">
        <v>1388.8888888889305</v>
      </c>
      <c r="C12" s="2">
        <v>0.48332194670611478</v>
      </c>
      <c r="D12" s="23">
        <f t="shared" ref="D12:D66" si="3">DEGREES(C12)</f>
        <v>27.692307692307278</v>
      </c>
      <c r="E12" s="29">
        <f t="shared" si="1"/>
        <v>1229.8000356294997</v>
      </c>
      <c r="F12" s="2">
        <f t="shared" si="2"/>
        <v>645.44885006080005</v>
      </c>
      <c r="G12" s="2">
        <v>1388.8888888889305</v>
      </c>
      <c r="H12" s="2">
        <v>3.5977045964999999</v>
      </c>
      <c r="I12" s="2">
        <v>112.5345846286</v>
      </c>
      <c r="J12" s="24"/>
      <c r="K12" s="24"/>
      <c r="N12" s="24">
        <v>10</v>
      </c>
      <c r="O12">
        <v>270</v>
      </c>
      <c r="P12">
        <v>500</v>
      </c>
    </row>
    <row r="13" spans="1:19" x14ac:dyDescent="0.2">
      <c r="A13" s="11">
        <v>1</v>
      </c>
      <c r="B13" s="2">
        <v>1388.8888888888798</v>
      </c>
      <c r="C13" s="2">
        <v>0.96664389341222468</v>
      </c>
      <c r="D13" s="23">
        <f t="shared" si="3"/>
        <v>55.384615384614278</v>
      </c>
      <c r="E13" s="29">
        <f t="shared" si="1"/>
        <v>788.97881490440011</v>
      </c>
      <c r="F13" s="2">
        <f t="shared" si="2"/>
        <v>1143.0331470745</v>
      </c>
      <c r="G13" s="2">
        <v>1388.8888888888798</v>
      </c>
      <c r="H13" s="2">
        <v>-9.6269717493000009</v>
      </c>
      <c r="I13" s="2">
        <v>162.09779656430001</v>
      </c>
      <c r="J13" s="24"/>
      <c r="K13" s="24"/>
      <c r="N13" s="24">
        <v>11</v>
      </c>
      <c r="O13">
        <v>300</v>
      </c>
      <c r="P13">
        <v>500</v>
      </c>
    </row>
    <row r="14" spans="1:19" x14ac:dyDescent="0.2">
      <c r="A14" s="11">
        <v>1</v>
      </c>
      <c r="B14" s="2">
        <v>1388.8888888889062</v>
      </c>
      <c r="C14" s="2">
        <v>1.4499658401183457</v>
      </c>
      <c r="D14" s="23">
        <f t="shared" si="3"/>
        <v>83.076923076921915</v>
      </c>
      <c r="E14" s="29">
        <f t="shared" si="1"/>
        <v>167.41205591020108</v>
      </c>
      <c r="F14" s="2">
        <f t="shared" si="2"/>
        <v>1378.7623251361999</v>
      </c>
      <c r="G14" s="2">
        <v>1388.8888888889062</v>
      </c>
      <c r="H14" s="2">
        <v>-8.0267340100000002</v>
      </c>
      <c r="I14" s="2">
        <v>191.1015292463</v>
      </c>
      <c r="J14" s="24"/>
      <c r="K14" s="24"/>
      <c r="N14" s="24">
        <v>12</v>
      </c>
      <c r="O14">
        <v>330</v>
      </c>
      <c r="P14">
        <v>500</v>
      </c>
    </row>
    <row r="15" spans="1:19" x14ac:dyDescent="0.2">
      <c r="A15" s="11">
        <v>1</v>
      </c>
      <c r="B15" s="2">
        <v>1388.8888888888882</v>
      </c>
      <c r="C15" s="2">
        <v>1.9332877868245057</v>
      </c>
      <c r="D15" s="23">
        <f t="shared" si="3"/>
        <v>110.76923076923178</v>
      </c>
      <c r="E15" s="29">
        <f t="shared" si="1"/>
        <v>-492.50678755909991</v>
      </c>
      <c r="F15" s="2">
        <f t="shared" si="2"/>
        <v>1298.6336703964002</v>
      </c>
      <c r="G15" s="2">
        <v>1388.8888888888882</v>
      </c>
      <c r="H15" s="2">
        <v>-48.407329645200001</v>
      </c>
      <c r="I15" s="2">
        <v>159.8120337272</v>
      </c>
      <c r="J15" s="24"/>
      <c r="K15" s="24"/>
      <c r="N15" s="24">
        <v>13</v>
      </c>
      <c r="O15">
        <v>0</v>
      </c>
      <c r="P15">
        <v>1000</v>
      </c>
    </row>
    <row r="16" spans="1:19" x14ac:dyDescent="0.2">
      <c r="A16" s="11">
        <v>1</v>
      </c>
      <c r="B16" s="2">
        <v>1388.8888888889221</v>
      </c>
      <c r="C16" s="2">
        <v>2.4166097335306356</v>
      </c>
      <c r="D16" s="23">
        <f t="shared" si="3"/>
        <v>138.46153846153993</v>
      </c>
      <c r="E16" s="29">
        <f t="shared" si="1"/>
        <v>-1039.5982613487997</v>
      </c>
      <c r="F16" s="2">
        <f t="shared" si="2"/>
        <v>921.00369200110015</v>
      </c>
      <c r="G16" s="2">
        <v>1388.8888888889221</v>
      </c>
      <c r="H16" s="2">
        <v>-34.684059041799998</v>
      </c>
      <c r="I16" s="2">
        <v>113.44382810010001</v>
      </c>
      <c r="J16" s="24"/>
      <c r="K16" s="24"/>
      <c r="N16" s="24">
        <v>14</v>
      </c>
      <c r="O16">
        <v>30</v>
      </c>
      <c r="P16">
        <v>1000</v>
      </c>
    </row>
    <row r="17" spans="1:16" x14ac:dyDescent="0.2">
      <c r="A17" s="11">
        <v>1</v>
      </c>
      <c r="B17" s="2">
        <v>1388.8888888888732</v>
      </c>
      <c r="C17" s="2">
        <v>2.8999316802366941</v>
      </c>
      <c r="D17" s="23">
        <f t="shared" si="3"/>
        <v>166.15384615384397</v>
      </c>
      <c r="E17" s="29">
        <f t="shared" si="1"/>
        <v>-1348.5303019805999</v>
      </c>
      <c r="F17" s="2">
        <f t="shared" si="2"/>
        <v>332.38286706610012</v>
      </c>
      <c r="G17" s="2">
        <v>1388.8888888888732</v>
      </c>
      <c r="H17" s="2">
        <v>-43.127796887700001</v>
      </c>
      <c r="I17" s="2">
        <v>70.489933745200005</v>
      </c>
      <c r="J17" s="24"/>
      <c r="K17" s="24"/>
      <c r="N17" s="24">
        <v>15</v>
      </c>
      <c r="O17">
        <v>60</v>
      </c>
      <c r="P17">
        <v>1000</v>
      </c>
    </row>
    <row r="18" spans="1:16" x14ac:dyDescent="0.2">
      <c r="A18" s="11">
        <v>1</v>
      </c>
      <c r="B18" s="2">
        <v>1388.8888888888732</v>
      </c>
      <c r="C18" s="2">
        <v>3.3832536269428921</v>
      </c>
      <c r="D18" s="23">
        <f t="shared" si="3"/>
        <v>193.84615384615603</v>
      </c>
      <c r="E18" s="29">
        <f t="shared" si="1"/>
        <v>-1348.5303019806001</v>
      </c>
      <c r="F18" s="2">
        <f t="shared" si="2"/>
        <v>-332.38286706609972</v>
      </c>
      <c r="G18" s="2">
        <v>1388.8888888888732</v>
      </c>
      <c r="H18" s="2">
        <v>-8.6202223882000002</v>
      </c>
      <c r="I18" s="2">
        <v>9.3176612199999997</v>
      </c>
      <c r="J18" s="24"/>
      <c r="K18" s="24"/>
      <c r="N18" s="24">
        <v>16</v>
      </c>
      <c r="O18">
        <v>90</v>
      </c>
      <c r="P18">
        <v>1000</v>
      </c>
    </row>
    <row r="19" spans="1:16" x14ac:dyDescent="0.2">
      <c r="A19" s="11">
        <v>1</v>
      </c>
      <c r="B19" s="2">
        <v>1388.8888888889221</v>
      </c>
      <c r="C19" s="2">
        <v>3.8665755736489507</v>
      </c>
      <c r="D19" s="23">
        <f t="shared" si="3"/>
        <v>221.53846153846007</v>
      </c>
      <c r="E19" s="29">
        <f t="shared" si="1"/>
        <v>-1039.5982613488</v>
      </c>
      <c r="F19" s="2">
        <f t="shared" si="2"/>
        <v>-921.00369200109981</v>
      </c>
      <c r="G19" s="2">
        <v>1388.8888888889221</v>
      </c>
      <c r="H19" s="2">
        <v>2.1721454232999999</v>
      </c>
      <c r="I19" s="2">
        <v>-31.641980787200001</v>
      </c>
      <c r="J19" s="24"/>
      <c r="K19" s="24"/>
      <c r="N19" s="24">
        <v>17</v>
      </c>
      <c r="O19">
        <v>120</v>
      </c>
      <c r="P19">
        <v>1000</v>
      </c>
    </row>
    <row r="20" spans="1:16" x14ac:dyDescent="0.2">
      <c r="A20" s="11">
        <v>1</v>
      </c>
      <c r="B20" s="2">
        <v>1388.8888888888882</v>
      </c>
      <c r="C20" s="2">
        <v>4.3498975203550803</v>
      </c>
      <c r="D20" s="23">
        <f t="shared" si="3"/>
        <v>249.2307692307682</v>
      </c>
      <c r="E20" s="29">
        <f t="shared" si="1"/>
        <v>-492.50678755910047</v>
      </c>
      <c r="F20" s="2">
        <f t="shared" si="2"/>
        <v>-1298.6336703964</v>
      </c>
      <c r="G20" s="2">
        <v>1388.8888888888882</v>
      </c>
      <c r="H20" s="2">
        <v>-5.0596665485000001</v>
      </c>
      <c r="I20" s="2">
        <v>-58.598460396299998</v>
      </c>
      <c r="J20" s="24"/>
      <c r="K20" s="24"/>
      <c r="N20" s="24">
        <v>18</v>
      </c>
      <c r="O20">
        <v>150</v>
      </c>
      <c r="P20">
        <v>1000</v>
      </c>
    </row>
    <row r="21" spans="1:16" x14ac:dyDescent="0.2">
      <c r="A21" s="11">
        <v>1</v>
      </c>
      <c r="B21" s="2">
        <v>1388.8888888889062</v>
      </c>
      <c r="C21" s="2">
        <v>4.8332194670612409</v>
      </c>
      <c r="D21" s="23">
        <f t="shared" si="3"/>
        <v>276.9230769230781</v>
      </c>
      <c r="E21" s="29">
        <f t="shared" si="1"/>
        <v>167.41205591020139</v>
      </c>
      <c r="F21" s="2">
        <f t="shared" si="2"/>
        <v>-1378.7623251361999</v>
      </c>
      <c r="G21" s="2">
        <v>1388.8888888889062</v>
      </c>
      <c r="H21" s="2">
        <v>-10.880525946900001</v>
      </c>
      <c r="I21" s="2">
        <v>-55.289979926699999</v>
      </c>
      <c r="J21" s="24"/>
      <c r="K21" s="24"/>
      <c r="N21" s="24">
        <v>19</v>
      </c>
      <c r="O21">
        <v>180</v>
      </c>
      <c r="P21">
        <v>1000</v>
      </c>
    </row>
    <row r="22" spans="1:16" x14ac:dyDescent="0.2">
      <c r="A22" s="11">
        <v>1</v>
      </c>
      <c r="B22" s="2">
        <v>1388.8888888888798</v>
      </c>
      <c r="C22" s="2">
        <v>5.3165414137673617</v>
      </c>
      <c r="D22" s="23">
        <f t="shared" si="3"/>
        <v>304.61538461538572</v>
      </c>
      <c r="E22" s="29">
        <f t="shared" si="1"/>
        <v>788.9788149044</v>
      </c>
      <c r="F22" s="2">
        <f t="shared" si="2"/>
        <v>-1143.0331470745002</v>
      </c>
      <c r="G22" s="2">
        <v>1388.8888888888798</v>
      </c>
      <c r="H22" s="2">
        <v>7.2528522510000002</v>
      </c>
      <c r="I22" s="2">
        <v>-40.3800736775</v>
      </c>
      <c r="J22" s="24"/>
      <c r="K22" s="24"/>
      <c r="N22" s="24">
        <v>20</v>
      </c>
      <c r="O22">
        <v>210</v>
      </c>
      <c r="P22">
        <v>1000</v>
      </c>
    </row>
    <row r="23" spans="1:16" x14ac:dyDescent="0.2">
      <c r="A23" s="11">
        <v>1</v>
      </c>
      <c r="B23" s="2">
        <v>1388.8888888889305</v>
      </c>
      <c r="C23" s="2">
        <v>5.7998633604734717</v>
      </c>
      <c r="D23" s="23">
        <f t="shared" si="3"/>
        <v>332.30769230769272</v>
      </c>
      <c r="E23" s="29">
        <f t="shared" si="1"/>
        <v>1229.8000356294997</v>
      </c>
      <c r="F23" s="2">
        <f t="shared" si="2"/>
        <v>-645.44885006079994</v>
      </c>
      <c r="G23" s="2">
        <v>1388.8888888889305</v>
      </c>
      <c r="H23" s="2">
        <v>0.2249166823</v>
      </c>
      <c r="I23" s="2">
        <v>18.791827681699999</v>
      </c>
      <c r="J23" s="24"/>
      <c r="K23" s="24"/>
      <c r="N23" s="24">
        <v>21</v>
      </c>
      <c r="O23">
        <v>240</v>
      </c>
      <c r="P23">
        <v>1000</v>
      </c>
    </row>
    <row r="24" spans="1:16" x14ac:dyDescent="0.2">
      <c r="A24" s="11">
        <v>1</v>
      </c>
      <c r="B24" s="2">
        <v>1944.4444444444</v>
      </c>
      <c r="C24" s="2">
        <v>0</v>
      </c>
      <c r="D24" s="23">
        <f t="shared" si="3"/>
        <v>0</v>
      </c>
      <c r="E24" s="29">
        <f t="shared" si="1"/>
        <v>1944.4444444444</v>
      </c>
      <c r="F24" s="2">
        <f t="shared" si="2"/>
        <v>0</v>
      </c>
      <c r="G24" s="2">
        <v>1944.4444444444</v>
      </c>
      <c r="H24" s="2">
        <v>32.8501020263</v>
      </c>
      <c r="I24" s="2">
        <v>65.865031948999999</v>
      </c>
      <c r="J24" s="24"/>
      <c r="K24" s="24"/>
      <c r="N24" s="24">
        <v>22</v>
      </c>
      <c r="O24">
        <v>270</v>
      </c>
      <c r="P24">
        <v>1000</v>
      </c>
    </row>
    <row r="25" spans="1:16" x14ac:dyDescent="0.2">
      <c r="A25" s="11">
        <v>1</v>
      </c>
      <c r="B25" s="2">
        <v>1944.444444444473</v>
      </c>
      <c r="C25" s="2">
        <v>0.33069396353575897</v>
      </c>
      <c r="D25" s="23">
        <f t="shared" si="3"/>
        <v>18.947368421052133</v>
      </c>
      <c r="E25" s="29">
        <f t="shared" si="1"/>
        <v>1839.0890810845999</v>
      </c>
      <c r="F25" s="2">
        <f t="shared" si="2"/>
        <v>631.36007900909999</v>
      </c>
      <c r="G25" s="2">
        <v>1944.444444444473</v>
      </c>
      <c r="H25" s="2">
        <v>19.8353845645</v>
      </c>
      <c r="I25" s="2">
        <v>144.6123843641</v>
      </c>
      <c r="J25" s="24"/>
      <c r="K25" s="24"/>
      <c r="N25" s="24">
        <v>23</v>
      </c>
      <c r="O25">
        <v>300</v>
      </c>
      <c r="P25">
        <v>1000</v>
      </c>
    </row>
    <row r="26" spans="1:16" x14ac:dyDescent="0.2">
      <c r="A26" s="11">
        <v>1</v>
      </c>
      <c r="B26" s="2">
        <v>1944.4444444444775</v>
      </c>
      <c r="C26" s="2">
        <v>0.6613879270715376</v>
      </c>
      <c r="D26" s="23">
        <f t="shared" si="3"/>
        <v>37.894736842105388</v>
      </c>
      <c r="E26" s="29">
        <f t="shared" si="1"/>
        <v>1534.4398793819</v>
      </c>
      <c r="F26" s="2">
        <f t="shared" si="2"/>
        <v>1194.3024968965999</v>
      </c>
      <c r="G26" s="2">
        <v>1944.4444444444775</v>
      </c>
      <c r="H26" s="2">
        <v>18.6273784053</v>
      </c>
      <c r="I26" s="2">
        <v>160.9527267</v>
      </c>
      <c r="J26" s="24"/>
      <c r="K26" s="24"/>
      <c r="N26" s="24">
        <v>24</v>
      </c>
      <c r="O26">
        <v>330</v>
      </c>
      <c r="P26">
        <v>1000</v>
      </c>
    </row>
    <row r="27" spans="1:16" x14ac:dyDescent="0.2">
      <c r="A27" s="11">
        <v>1</v>
      </c>
      <c r="B27" s="2">
        <v>1944.4444444444632</v>
      </c>
      <c r="C27" s="2">
        <v>0.99208189060729379</v>
      </c>
      <c r="D27" s="23">
        <f t="shared" si="3"/>
        <v>56.842105263157364</v>
      </c>
      <c r="E27" s="29">
        <f t="shared" si="1"/>
        <v>1063.5103074603001</v>
      </c>
      <c r="F27" s="2">
        <f t="shared" si="2"/>
        <v>1627.8237077327001</v>
      </c>
      <c r="G27" s="2">
        <v>1944.4444444444632</v>
      </c>
      <c r="H27" s="2">
        <v>39.447167693499999</v>
      </c>
      <c r="I27" s="2">
        <v>233.5135744943</v>
      </c>
      <c r="J27" s="24"/>
      <c r="K27" s="24"/>
      <c r="N27" s="24">
        <v>25</v>
      </c>
      <c r="O27">
        <v>0</v>
      </c>
      <c r="P27">
        <v>1500</v>
      </c>
    </row>
    <row r="28" spans="1:16" x14ac:dyDescent="0.2">
      <c r="A28" s="11">
        <v>1</v>
      </c>
      <c r="B28" s="2">
        <v>1944.4444444444548</v>
      </c>
      <c r="C28" s="2">
        <v>1.3227758541430534</v>
      </c>
      <c r="D28" s="23">
        <f t="shared" si="3"/>
        <v>75.789473684209526</v>
      </c>
      <c r="E28" s="29">
        <f t="shared" si="1"/>
        <v>477.33289166270038</v>
      </c>
      <c r="F28" s="2">
        <f t="shared" si="2"/>
        <v>1884.9449615486999</v>
      </c>
      <c r="G28" s="2">
        <v>1944.4444444444548</v>
      </c>
      <c r="H28" s="2">
        <v>-19.9529366471</v>
      </c>
      <c r="I28" s="2">
        <v>258.9255284491</v>
      </c>
      <c r="J28" s="24"/>
      <c r="K28" s="24"/>
      <c r="N28" s="24">
        <v>26</v>
      </c>
      <c r="O28">
        <v>30</v>
      </c>
      <c r="P28">
        <v>1500</v>
      </c>
    </row>
    <row r="29" spans="1:16" x14ac:dyDescent="0.2">
      <c r="A29" s="11">
        <v>1</v>
      </c>
      <c r="B29" s="2">
        <v>1944.4444444444389</v>
      </c>
      <c r="C29" s="2">
        <v>1.6534698176788196</v>
      </c>
      <c r="D29" s="23">
        <f t="shared" si="3"/>
        <v>94.73684210526207</v>
      </c>
      <c r="E29" s="29">
        <f t="shared" si="1"/>
        <v>-160.57094952949794</v>
      </c>
      <c r="F29" s="2">
        <f t="shared" si="2"/>
        <v>1937.8031808462999</v>
      </c>
      <c r="G29" s="2">
        <v>1944.4444444444389</v>
      </c>
      <c r="H29" s="2">
        <v>11.3334322366</v>
      </c>
      <c r="I29" s="2">
        <v>234.3049230275</v>
      </c>
      <c r="J29" s="24"/>
      <c r="K29" s="24"/>
      <c r="N29" s="24">
        <v>27</v>
      </c>
      <c r="O29">
        <v>60</v>
      </c>
      <c r="P29">
        <v>1500</v>
      </c>
    </row>
    <row r="30" spans="1:16" x14ac:dyDescent="0.2">
      <c r="A30" s="11">
        <v>1</v>
      </c>
      <c r="B30" s="2">
        <v>1944.4444444444059</v>
      </c>
      <c r="C30" s="2">
        <v>1.9841637812146047</v>
      </c>
      <c r="D30" s="23">
        <f t="shared" si="3"/>
        <v>113.68421052631571</v>
      </c>
      <c r="E30" s="29">
        <f t="shared" si="1"/>
        <v>-781.07443682520011</v>
      </c>
      <c r="F30" s="2">
        <f t="shared" si="2"/>
        <v>1780.6703573847999</v>
      </c>
      <c r="G30" s="2">
        <v>1944.4444444444059</v>
      </c>
      <c r="H30" s="2">
        <v>-37.653773726099999</v>
      </c>
      <c r="I30" s="2">
        <v>213.29373246590001</v>
      </c>
      <c r="J30" s="24"/>
      <c r="K30" s="24"/>
      <c r="N30" s="24">
        <v>28</v>
      </c>
      <c r="O30">
        <v>90</v>
      </c>
      <c r="P30">
        <v>1500</v>
      </c>
    </row>
    <row r="31" spans="1:16" x14ac:dyDescent="0.2">
      <c r="A31" s="11">
        <v>1</v>
      </c>
      <c r="B31" s="2">
        <v>1944.4444444444532</v>
      </c>
      <c r="C31" s="2">
        <v>2.3148577447503875</v>
      </c>
      <c r="D31" s="23">
        <f t="shared" si="3"/>
        <v>132.63157894736921</v>
      </c>
      <c r="E31" s="29">
        <f t="shared" si="1"/>
        <v>-1316.9363892722997</v>
      </c>
      <c r="F31" s="2">
        <f t="shared" si="2"/>
        <v>1430.5742707533002</v>
      </c>
      <c r="G31" s="2">
        <v>1944.4444444444532</v>
      </c>
      <c r="H31" s="2">
        <v>-35.572321499099999</v>
      </c>
      <c r="I31" s="2">
        <v>183.0709208035</v>
      </c>
      <c r="J31" s="24"/>
      <c r="K31" s="24"/>
      <c r="N31" s="24">
        <v>29</v>
      </c>
      <c r="O31">
        <v>120</v>
      </c>
      <c r="P31">
        <v>1500</v>
      </c>
    </row>
    <row r="32" spans="1:16" x14ac:dyDescent="0.2">
      <c r="A32" s="11">
        <v>1</v>
      </c>
      <c r="B32" s="2">
        <v>1944.4444444444898</v>
      </c>
      <c r="C32" s="2">
        <v>2.6455517082861273</v>
      </c>
      <c r="D32" s="23">
        <f t="shared" si="3"/>
        <v>151.57894736842024</v>
      </c>
      <c r="E32" s="29">
        <f t="shared" si="1"/>
        <v>-1710.0878495681998</v>
      </c>
      <c r="F32" s="2">
        <f t="shared" si="2"/>
        <v>925.45326423880033</v>
      </c>
      <c r="G32" s="2">
        <v>1944.4444444444898</v>
      </c>
      <c r="H32" s="2">
        <v>-37.626509995900001</v>
      </c>
      <c r="I32" s="2">
        <v>102.951078991</v>
      </c>
      <c r="J32" s="24"/>
      <c r="K32" s="24"/>
      <c r="N32" s="24">
        <v>30</v>
      </c>
      <c r="O32">
        <v>150</v>
      </c>
      <c r="P32">
        <v>1500</v>
      </c>
    </row>
    <row r="33" spans="1:18" x14ac:dyDescent="0.2">
      <c r="A33" s="11">
        <v>1</v>
      </c>
      <c r="B33" s="2">
        <v>1944.4444444444428</v>
      </c>
      <c r="C33" s="2">
        <v>2.9762456718218999</v>
      </c>
      <c r="D33" s="23">
        <f t="shared" si="3"/>
        <v>170.52631578947316</v>
      </c>
      <c r="E33" s="29">
        <f t="shared" si="1"/>
        <v>-1917.9247566163999</v>
      </c>
      <c r="F33" s="2">
        <f t="shared" si="2"/>
        <v>320.04503665700042</v>
      </c>
      <c r="G33" s="2">
        <v>1944.4444444444428</v>
      </c>
      <c r="H33" s="2">
        <v>-51.989157285700003</v>
      </c>
      <c r="I33" s="2">
        <v>41.307333240200002</v>
      </c>
      <c r="J33" s="24"/>
      <c r="K33" s="24"/>
      <c r="N33" s="24">
        <v>31</v>
      </c>
      <c r="O33">
        <v>180</v>
      </c>
      <c r="P33">
        <v>1500</v>
      </c>
      <c r="R33" s="25"/>
    </row>
    <row r="34" spans="1:18" x14ac:dyDescent="0.2">
      <c r="A34" s="11">
        <v>1</v>
      </c>
      <c r="B34" s="2">
        <v>1944.4444444444428</v>
      </c>
      <c r="C34" s="2">
        <v>3.3069396353576863</v>
      </c>
      <c r="D34" s="23">
        <f t="shared" si="3"/>
        <v>189.47368421052684</v>
      </c>
      <c r="E34" s="29">
        <f t="shared" si="1"/>
        <v>-1917.9247566164001</v>
      </c>
      <c r="F34" s="2">
        <f t="shared" si="2"/>
        <v>-320.04503665699997</v>
      </c>
      <c r="G34" s="2">
        <v>1944.4444444444428</v>
      </c>
      <c r="H34" s="2">
        <v>-46.929089429599998</v>
      </c>
      <c r="I34" s="2">
        <v>2.6661863035</v>
      </c>
      <c r="J34" s="24"/>
      <c r="K34" s="24"/>
      <c r="N34" s="24">
        <v>32</v>
      </c>
      <c r="O34">
        <v>210</v>
      </c>
      <c r="P34">
        <v>1500</v>
      </c>
    </row>
    <row r="35" spans="1:18" x14ac:dyDescent="0.2">
      <c r="A35" s="11">
        <v>1</v>
      </c>
      <c r="B35" s="2">
        <v>1944.4444444444898</v>
      </c>
      <c r="C35" s="2">
        <v>3.6376335988934589</v>
      </c>
      <c r="D35" s="23">
        <f t="shared" si="3"/>
        <v>208.42105263157976</v>
      </c>
      <c r="E35" s="29">
        <f t="shared" si="1"/>
        <v>-1710.0878495682</v>
      </c>
      <c r="F35" s="2">
        <f t="shared" si="2"/>
        <v>-925.45326423879987</v>
      </c>
      <c r="G35" s="2">
        <v>1944.4444444444898</v>
      </c>
      <c r="H35" s="2">
        <v>-13.663129075700001</v>
      </c>
      <c r="I35" s="2">
        <v>-58.897221924</v>
      </c>
      <c r="J35" s="24"/>
      <c r="K35" s="24"/>
      <c r="N35" s="24">
        <v>33</v>
      </c>
      <c r="O35">
        <v>240</v>
      </c>
      <c r="P35">
        <v>1500</v>
      </c>
    </row>
    <row r="36" spans="1:18" x14ac:dyDescent="0.2">
      <c r="A36" s="11">
        <v>1</v>
      </c>
      <c r="B36" s="2">
        <v>1944.4444444444532</v>
      </c>
      <c r="C36" s="2">
        <v>3.9683275624291987</v>
      </c>
      <c r="D36" s="23">
        <f t="shared" si="3"/>
        <v>227.36842105263079</v>
      </c>
      <c r="E36" s="29">
        <f t="shared" si="1"/>
        <v>-1316.9363892722999</v>
      </c>
      <c r="F36" s="2">
        <f t="shared" si="2"/>
        <v>-1430.5742707532997</v>
      </c>
      <c r="G36" s="2">
        <v>1944.4444444444532</v>
      </c>
      <c r="H36" s="2">
        <v>-13.8601901599</v>
      </c>
      <c r="I36" s="2">
        <v>-76.798216346999993</v>
      </c>
      <c r="J36" s="24"/>
      <c r="K36" s="24"/>
      <c r="N36" s="24">
        <v>34</v>
      </c>
      <c r="O36">
        <v>270</v>
      </c>
      <c r="P36">
        <v>1500</v>
      </c>
    </row>
    <row r="37" spans="1:18" x14ac:dyDescent="0.2">
      <c r="A37" s="11">
        <v>1</v>
      </c>
      <c r="B37" s="2">
        <v>1944.4444444444059</v>
      </c>
      <c r="C37" s="2">
        <v>4.2990215259649815</v>
      </c>
      <c r="D37" s="23">
        <f t="shared" si="3"/>
        <v>246.3157894736843</v>
      </c>
      <c r="E37" s="29">
        <f t="shared" si="1"/>
        <v>-781.07443682520056</v>
      </c>
      <c r="F37" s="2">
        <f t="shared" si="2"/>
        <v>-1780.6703573847997</v>
      </c>
      <c r="G37" s="2">
        <v>1944.4444444444059</v>
      </c>
      <c r="H37" s="2">
        <v>10.8535323949</v>
      </c>
      <c r="I37" s="2">
        <v>-78.267984862399999</v>
      </c>
      <c r="J37" s="24"/>
      <c r="K37" s="24"/>
      <c r="N37" s="24">
        <v>35</v>
      </c>
      <c r="O37">
        <v>300</v>
      </c>
      <c r="P37">
        <v>1500</v>
      </c>
    </row>
    <row r="38" spans="1:18" x14ac:dyDescent="0.2">
      <c r="A38" s="11">
        <v>1</v>
      </c>
      <c r="B38" s="2">
        <v>1944.4444444444389</v>
      </c>
      <c r="C38" s="2">
        <v>4.6297154895007662</v>
      </c>
      <c r="D38" s="23">
        <f t="shared" si="3"/>
        <v>265.2631578947379</v>
      </c>
      <c r="E38" s="29">
        <f t="shared" si="1"/>
        <v>-160.57094952949927</v>
      </c>
      <c r="F38" s="2">
        <f t="shared" si="2"/>
        <v>-1937.8031808462999</v>
      </c>
      <c r="G38" s="2">
        <v>1944.4444444444389</v>
      </c>
      <c r="H38" s="2">
        <v>-8.8960392301999995</v>
      </c>
      <c r="I38" s="2">
        <v>-76.509767792199995</v>
      </c>
      <c r="J38" s="24"/>
      <c r="K38" s="24"/>
      <c r="N38" s="24">
        <v>36</v>
      </c>
      <c r="O38">
        <v>330</v>
      </c>
      <c r="P38">
        <v>1500</v>
      </c>
    </row>
    <row r="39" spans="1:18" x14ac:dyDescent="0.2">
      <c r="A39" s="11">
        <v>1</v>
      </c>
      <c r="B39" s="2">
        <v>1944.4444444444548</v>
      </c>
      <c r="C39" s="2">
        <v>4.960409453036533</v>
      </c>
      <c r="D39" s="23">
        <f t="shared" si="3"/>
        <v>284.2105263157905</v>
      </c>
      <c r="E39" s="29">
        <f t="shared" si="1"/>
        <v>477.33289166270032</v>
      </c>
      <c r="F39" s="2">
        <f t="shared" si="2"/>
        <v>-1884.9449615486999</v>
      </c>
      <c r="G39" s="2">
        <v>1944.4444444444548</v>
      </c>
      <c r="H39" s="2">
        <v>9.6437054831999998</v>
      </c>
      <c r="I39" s="2">
        <v>-71.832550561100007</v>
      </c>
      <c r="J39" s="24"/>
      <c r="K39" s="24"/>
      <c r="N39" s="24">
        <v>37</v>
      </c>
      <c r="O39">
        <v>0</v>
      </c>
      <c r="P39">
        <v>2000</v>
      </c>
    </row>
    <row r="40" spans="1:18" x14ac:dyDescent="0.2">
      <c r="A40" s="11">
        <v>1</v>
      </c>
      <c r="B40" s="2">
        <v>1944.4444444444632</v>
      </c>
      <c r="C40" s="2">
        <v>5.2911034165722928</v>
      </c>
      <c r="D40" s="23">
        <f t="shared" si="3"/>
        <v>303.15789473684265</v>
      </c>
      <c r="E40" s="29">
        <f t="shared" si="1"/>
        <v>1063.5103074603001</v>
      </c>
      <c r="F40" s="2">
        <f t="shared" si="2"/>
        <v>-1627.8237077327001</v>
      </c>
      <c r="G40" s="2">
        <v>1944.4444444444632</v>
      </c>
      <c r="H40" s="2">
        <v>42.192859998099998</v>
      </c>
      <c r="I40" s="2">
        <v>-52.851453084600003</v>
      </c>
      <c r="J40" s="24"/>
      <c r="K40" s="24"/>
      <c r="N40" s="24">
        <v>38</v>
      </c>
      <c r="O40">
        <v>30</v>
      </c>
      <c r="P40">
        <v>2000</v>
      </c>
    </row>
    <row r="41" spans="1:18" x14ac:dyDescent="0.2">
      <c r="A41" s="11">
        <v>1</v>
      </c>
      <c r="B41" s="2">
        <v>1944.4444444444775</v>
      </c>
      <c r="C41" s="2">
        <v>5.621797380108049</v>
      </c>
      <c r="D41" s="23">
        <f t="shared" si="3"/>
        <v>322.10526315789463</v>
      </c>
      <c r="E41" s="29">
        <f t="shared" si="1"/>
        <v>1534.4398793819</v>
      </c>
      <c r="F41" s="2">
        <f t="shared" si="2"/>
        <v>-1194.3024968965999</v>
      </c>
      <c r="G41" s="2">
        <v>1944.4444444444775</v>
      </c>
      <c r="H41" s="2">
        <v>36.545765996</v>
      </c>
      <c r="I41" s="2">
        <v>-6.0067748566999999</v>
      </c>
      <c r="J41" s="24"/>
      <c r="K41" s="24"/>
      <c r="N41" s="24">
        <v>39</v>
      </c>
      <c r="O41">
        <v>60</v>
      </c>
      <c r="P41">
        <v>2000</v>
      </c>
    </row>
    <row r="42" spans="1:18" x14ac:dyDescent="0.2">
      <c r="A42" s="11">
        <v>1</v>
      </c>
      <c r="B42" s="2">
        <v>1944.444444444473</v>
      </c>
      <c r="C42" s="2">
        <v>5.9524913436438274</v>
      </c>
      <c r="D42" s="23">
        <f t="shared" si="3"/>
        <v>341.05263157894785</v>
      </c>
      <c r="E42" s="29">
        <f t="shared" si="1"/>
        <v>1839.0890810845999</v>
      </c>
      <c r="F42" s="2">
        <f t="shared" si="2"/>
        <v>-631.36007900910022</v>
      </c>
      <c r="G42" s="2">
        <v>1944.444444444473</v>
      </c>
      <c r="H42" s="2">
        <v>60.848196458499999</v>
      </c>
      <c r="I42" s="2">
        <v>19.094356613399999</v>
      </c>
      <c r="J42" s="24"/>
      <c r="K42" s="24"/>
      <c r="N42" s="24">
        <v>40</v>
      </c>
      <c r="O42">
        <v>90</v>
      </c>
      <c r="P42">
        <v>2000</v>
      </c>
    </row>
    <row r="43" spans="1:18" x14ac:dyDescent="0.2">
      <c r="A43" s="11">
        <v>1</v>
      </c>
      <c r="B43" s="2">
        <v>2500</v>
      </c>
      <c r="C43" s="2">
        <v>0</v>
      </c>
      <c r="D43" s="23">
        <f t="shared" si="3"/>
        <v>0</v>
      </c>
      <c r="E43" s="29">
        <f t="shared" si="1"/>
        <v>2500</v>
      </c>
      <c r="F43" s="2">
        <f t="shared" si="2"/>
        <v>0</v>
      </c>
      <c r="G43" s="2">
        <v>2500</v>
      </c>
      <c r="H43" s="2">
        <v>85.687509630899996</v>
      </c>
      <c r="I43" s="2">
        <v>96.388570857299996</v>
      </c>
      <c r="J43" s="24"/>
      <c r="K43" s="24"/>
      <c r="N43" s="24">
        <v>41</v>
      </c>
      <c r="O43">
        <v>120</v>
      </c>
      <c r="P43">
        <v>2000</v>
      </c>
    </row>
    <row r="44" spans="1:18" x14ac:dyDescent="0.2">
      <c r="A44" s="11">
        <v>1</v>
      </c>
      <c r="B44" s="2">
        <v>2500.0000000000277</v>
      </c>
      <c r="C44" s="2">
        <v>0.26179938779914569</v>
      </c>
      <c r="D44" s="23">
        <f t="shared" si="3"/>
        <v>14.999999999999785</v>
      </c>
      <c r="E44" s="29">
        <f t="shared" si="1"/>
        <v>2414.8145657227001</v>
      </c>
      <c r="F44" s="2">
        <f t="shared" si="2"/>
        <v>647.04761275630005</v>
      </c>
      <c r="G44" s="2">
        <v>2500.0000000000277</v>
      </c>
      <c r="H44" s="2">
        <v>86.277640090899993</v>
      </c>
      <c r="I44" s="2">
        <v>165.0164663953</v>
      </c>
      <c r="J44" s="24"/>
      <c r="K44" s="24"/>
      <c r="N44" s="24">
        <v>42</v>
      </c>
      <c r="O44">
        <v>150</v>
      </c>
      <c r="P44">
        <v>2000</v>
      </c>
    </row>
    <row r="45" spans="1:18" x14ac:dyDescent="0.2">
      <c r="A45" s="11">
        <v>1</v>
      </c>
      <c r="B45" s="2">
        <v>2500</v>
      </c>
      <c r="C45" s="2">
        <v>0.52359877559829826</v>
      </c>
      <c r="D45" s="23">
        <f t="shared" si="3"/>
        <v>29.999999999999964</v>
      </c>
      <c r="E45" s="29">
        <f t="shared" si="1"/>
        <v>2165.0635094610975</v>
      </c>
      <c r="F45" s="2">
        <f t="shared" si="2"/>
        <v>1249.9999999999986</v>
      </c>
      <c r="G45" s="2">
        <v>2500</v>
      </c>
      <c r="H45" s="2">
        <v>50.0204285648</v>
      </c>
      <c r="I45" s="2">
        <v>213.7034768213</v>
      </c>
      <c r="J45" s="24"/>
      <c r="K45" s="24"/>
      <c r="N45" s="24">
        <v>43</v>
      </c>
      <c r="O45">
        <v>180</v>
      </c>
      <c r="P45">
        <v>2000</v>
      </c>
    </row>
    <row r="46" spans="1:18" x14ac:dyDescent="0.2">
      <c r="A46" s="11">
        <v>1</v>
      </c>
      <c r="B46" s="2">
        <v>2500.0000000000441</v>
      </c>
      <c r="C46" s="2">
        <v>0.78539816339744828</v>
      </c>
      <c r="D46" s="23">
        <f t="shared" si="3"/>
        <v>45</v>
      </c>
      <c r="E46" s="29">
        <f t="shared" si="1"/>
        <v>1767.7669529664001</v>
      </c>
      <c r="F46" s="2">
        <f t="shared" si="2"/>
        <v>1767.7669529663999</v>
      </c>
      <c r="G46" s="2">
        <v>2500.0000000000441</v>
      </c>
      <c r="H46" s="2">
        <v>32.8197001387</v>
      </c>
      <c r="I46" s="2">
        <v>248.85813009110001</v>
      </c>
      <c r="J46" s="24"/>
      <c r="K46" s="24"/>
      <c r="N46" s="24">
        <v>44</v>
      </c>
      <c r="O46">
        <v>210</v>
      </c>
      <c r="P46">
        <v>2000</v>
      </c>
    </row>
    <row r="47" spans="1:18" x14ac:dyDescent="0.2">
      <c r="A47" s="11">
        <v>1</v>
      </c>
      <c r="B47" s="2">
        <v>2500</v>
      </c>
      <c r="C47" s="2">
        <v>1.0471975511965983</v>
      </c>
      <c r="D47" s="23">
        <f t="shared" si="3"/>
        <v>60.000000000000036</v>
      </c>
      <c r="E47" s="29">
        <f t="shared" si="1"/>
        <v>1249.9999999999989</v>
      </c>
      <c r="F47" s="2">
        <f t="shared" si="2"/>
        <v>2165.0635094610975</v>
      </c>
      <c r="G47" s="2">
        <v>2500</v>
      </c>
      <c r="H47" s="2">
        <v>-11.0524686106</v>
      </c>
      <c r="I47" s="2">
        <v>283.42698418039998</v>
      </c>
      <c r="J47" s="24"/>
      <c r="K47" s="24"/>
      <c r="N47" s="24">
        <v>45</v>
      </c>
      <c r="O47">
        <v>240</v>
      </c>
      <c r="P47">
        <v>2000</v>
      </c>
    </row>
    <row r="48" spans="1:18" x14ac:dyDescent="0.2">
      <c r="A48" s="11">
        <v>1</v>
      </c>
      <c r="B48" s="2">
        <v>2500.0000000000277</v>
      </c>
      <c r="C48" s="2">
        <v>1.3089969389957512</v>
      </c>
      <c r="D48" s="23">
        <f t="shared" si="3"/>
        <v>75.000000000000227</v>
      </c>
      <c r="E48" s="29">
        <f t="shared" si="1"/>
        <v>647.04761275629926</v>
      </c>
      <c r="F48" s="2">
        <f t="shared" si="2"/>
        <v>2414.8145657227001</v>
      </c>
      <c r="G48" s="2">
        <v>2500.0000000000277</v>
      </c>
      <c r="H48" s="2">
        <v>-28.393398662199999</v>
      </c>
      <c r="I48" s="2">
        <v>278.36397501660002</v>
      </c>
      <c r="J48" s="24"/>
      <c r="K48" s="24"/>
      <c r="N48" s="24">
        <v>46</v>
      </c>
      <c r="O48">
        <v>270</v>
      </c>
      <c r="P48">
        <v>2000</v>
      </c>
    </row>
    <row r="49" spans="1:158" x14ac:dyDescent="0.2">
      <c r="A49" s="11">
        <v>1</v>
      </c>
      <c r="B49" s="2">
        <v>2500</v>
      </c>
      <c r="C49" s="2">
        <v>1.5707963267948966</v>
      </c>
      <c r="D49" s="23">
        <f t="shared" si="3"/>
        <v>90</v>
      </c>
      <c r="E49" s="29">
        <f t="shared" si="1"/>
        <v>1.531435568635775E-13</v>
      </c>
      <c r="F49" s="2">
        <f t="shared" si="2"/>
        <v>2500</v>
      </c>
      <c r="G49" s="2">
        <v>2500</v>
      </c>
      <c r="H49" s="2">
        <v>-9.4271888879999999</v>
      </c>
      <c r="I49" s="2">
        <v>285.97603016919999</v>
      </c>
      <c r="J49" s="24"/>
      <c r="K49" s="24"/>
      <c r="N49" s="24">
        <v>47</v>
      </c>
      <c r="O49">
        <v>300</v>
      </c>
      <c r="P49">
        <v>2000</v>
      </c>
    </row>
    <row r="50" spans="1:158" x14ac:dyDescent="0.2">
      <c r="A50" s="11">
        <v>1</v>
      </c>
      <c r="B50" s="2">
        <v>2500.0000000000277</v>
      </c>
      <c r="C50" s="2">
        <v>1.8325957145940419</v>
      </c>
      <c r="D50" s="23">
        <f t="shared" si="3"/>
        <v>104.99999999999977</v>
      </c>
      <c r="E50" s="29">
        <f t="shared" si="1"/>
        <v>-647.04761275629903</v>
      </c>
      <c r="F50" s="2">
        <f t="shared" si="2"/>
        <v>2414.8145657227001</v>
      </c>
      <c r="G50" s="2">
        <v>2500.0000000000277</v>
      </c>
      <c r="H50" s="2">
        <v>-58.683170112799999</v>
      </c>
      <c r="I50" s="2">
        <v>234.4345819982</v>
      </c>
      <c r="J50" s="24"/>
      <c r="K50" s="24"/>
      <c r="N50" s="24">
        <v>48</v>
      </c>
      <c r="O50">
        <v>330</v>
      </c>
      <c r="P50">
        <v>2000</v>
      </c>
    </row>
    <row r="51" spans="1:158" x14ac:dyDescent="0.2">
      <c r="A51" s="11">
        <v>1</v>
      </c>
      <c r="B51" s="2">
        <v>2500</v>
      </c>
      <c r="C51" s="2">
        <v>2.0943951023931948</v>
      </c>
      <c r="D51" s="23">
        <f t="shared" si="3"/>
        <v>119.99999999999997</v>
      </c>
      <c r="E51" s="29">
        <f t="shared" si="1"/>
        <v>-1249.9999999999984</v>
      </c>
      <c r="F51" s="2">
        <f t="shared" si="2"/>
        <v>2165.0635094610975</v>
      </c>
      <c r="G51" s="2">
        <v>2500</v>
      </c>
      <c r="H51" s="2">
        <v>-69.328879992200001</v>
      </c>
      <c r="I51" s="2">
        <v>224.2541152663</v>
      </c>
      <c r="J51" s="24"/>
      <c r="K51" s="24"/>
      <c r="N51" s="24">
        <v>49</v>
      </c>
      <c r="O51">
        <v>0</v>
      </c>
      <c r="P51">
        <v>2500</v>
      </c>
    </row>
    <row r="52" spans="1:158" x14ac:dyDescent="0.2">
      <c r="A52" s="11">
        <v>1</v>
      </c>
      <c r="B52" s="2">
        <v>2500.0000000000441</v>
      </c>
      <c r="C52" s="2">
        <v>2.3561944901923448</v>
      </c>
      <c r="D52" s="23">
        <f t="shared" si="3"/>
        <v>135</v>
      </c>
      <c r="E52" s="29">
        <f t="shared" si="1"/>
        <v>-1767.7669529663999</v>
      </c>
      <c r="F52" s="2">
        <f t="shared" si="2"/>
        <v>1767.7669529664001</v>
      </c>
      <c r="G52" s="2">
        <v>2500.0000000000441</v>
      </c>
      <c r="H52" s="2">
        <v>-62.773663277099999</v>
      </c>
      <c r="I52" s="2">
        <v>203.95794310150001</v>
      </c>
      <c r="J52" s="24"/>
      <c r="K52" s="24"/>
      <c r="N52" s="24">
        <v>50</v>
      </c>
      <c r="O52">
        <v>30</v>
      </c>
      <c r="P52">
        <v>2500</v>
      </c>
    </row>
    <row r="53" spans="1:158" x14ac:dyDescent="0.2">
      <c r="A53" s="11">
        <v>1</v>
      </c>
      <c r="B53" s="2">
        <v>2500</v>
      </c>
      <c r="C53" s="2">
        <v>2.6179938779914949</v>
      </c>
      <c r="D53" s="23">
        <f t="shared" si="3"/>
        <v>150.00000000000003</v>
      </c>
      <c r="E53" s="29">
        <f t="shared" si="1"/>
        <v>-2165.0635094610975</v>
      </c>
      <c r="F53" s="2">
        <f t="shared" si="2"/>
        <v>1249.9999999999989</v>
      </c>
      <c r="G53" s="2">
        <v>2500</v>
      </c>
      <c r="H53" s="2">
        <v>-59.847596291800002</v>
      </c>
      <c r="I53" s="2">
        <v>126.96785378369999</v>
      </c>
      <c r="J53" s="24"/>
      <c r="K53" s="24"/>
      <c r="N53" s="24">
        <v>51</v>
      </c>
      <c r="O53">
        <v>60</v>
      </c>
      <c r="P53">
        <v>2500</v>
      </c>
    </row>
    <row r="54" spans="1:158" x14ac:dyDescent="0.2">
      <c r="A54" s="11">
        <v>1</v>
      </c>
      <c r="B54" s="2">
        <v>2500.0000000000277</v>
      </c>
      <c r="C54" s="2">
        <v>2.8797932657906475</v>
      </c>
      <c r="D54" s="23">
        <f t="shared" si="3"/>
        <v>165.00000000000023</v>
      </c>
      <c r="E54" s="29">
        <f t="shared" si="1"/>
        <v>-2414.8145657226996</v>
      </c>
      <c r="F54" s="2">
        <f t="shared" si="2"/>
        <v>647.04761275630005</v>
      </c>
      <c r="G54" s="2">
        <v>2500.0000000000277</v>
      </c>
      <c r="H54" s="2">
        <v>-60.064256386099999</v>
      </c>
      <c r="I54" s="2">
        <v>91.884798463300001</v>
      </c>
      <c r="J54" s="24"/>
      <c r="K54" s="24"/>
      <c r="N54" s="24">
        <v>52</v>
      </c>
      <c r="O54">
        <v>90</v>
      </c>
      <c r="P54">
        <v>2500</v>
      </c>
    </row>
    <row r="55" spans="1:158" x14ac:dyDescent="0.2">
      <c r="A55" s="11">
        <v>1</v>
      </c>
      <c r="B55" s="2">
        <v>2500</v>
      </c>
      <c r="C55" s="2">
        <v>3.1415926535897931</v>
      </c>
      <c r="D55" s="23">
        <f t="shared" si="3"/>
        <v>180</v>
      </c>
      <c r="E55" s="29">
        <f t="shared" si="1"/>
        <v>-2500</v>
      </c>
      <c r="F55" s="2">
        <f t="shared" si="2"/>
        <v>3.06287113727155E-13</v>
      </c>
      <c r="G55" s="2">
        <v>2500</v>
      </c>
      <c r="H55" s="2">
        <v>-77.086278304199993</v>
      </c>
      <c r="I55" s="2">
        <v>30.3150895516</v>
      </c>
      <c r="J55" s="24"/>
      <c r="K55" s="24"/>
      <c r="N55" s="24">
        <v>53</v>
      </c>
      <c r="O55">
        <v>120</v>
      </c>
      <c r="P55">
        <v>2500</v>
      </c>
      <c r="AO55" s="97" t="s">
        <v>30</v>
      </c>
    </row>
    <row r="56" spans="1:158" x14ac:dyDescent="0.2">
      <c r="A56" s="11">
        <v>1</v>
      </c>
      <c r="B56" s="2">
        <v>2500.0000000000277</v>
      </c>
      <c r="C56" s="2">
        <v>3.4033920413889387</v>
      </c>
      <c r="D56" s="23">
        <f t="shared" si="3"/>
        <v>194.99999999999977</v>
      </c>
      <c r="E56" s="29">
        <f t="shared" si="1"/>
        <v>-2414.8145657227001</v>
      </c>
      <c r="F56" s="2">
        <f t="shared" si="2"/>
        <v>-647.04761275629949</v>
      </c>
      <c r="G56" s="2">
        <v>2500.0000000000277</v>
      </c>
      <c r="H56" s="2">
        <v>-38.4080565322</v>
      </c>
      <c r="I56" s="2">
        <v>-23.3209146692</v>
      </c>
      <c r="J56" s="24"/>
      <c r="K56" s="24"/>
      <c r="N56" s="24">
        <v>54</v>
      </c>
      <c r="O56">
        <v>150</v>
      </c>
      <c r="P56">
        <v>2500</v>
      </c>
    </row>
    <row r="57" spans="1:158" x14ac:dyDescent="0.2">
      <c r="A57" s="11">
        <v>1</v>
      </c>
      <c r="B57" s="2">
        <v>2500</v>
      </c>
      <c r="C57" s="2">
        <v>3.6651914291880914</v>
      </c>
      <c r="D57" s="23">
        <f t="shared" si="3"/>
        <v>209.99999999999997</v>
      </c>
      <c r="E57" s="29">
        <f t="shared" si="1"/>
        <v>-2165.0635094610975</v>
      </c>
      <c r="F57" s="2">
        <f t="shared" si="2"/>
        <v>-1249.9999999999984</v>
      </c>
      <c r="G57" s="2">
        <v>2500</v>
      </c>
      <c r="H57" s="2">
        <v>-24.6881260848</v>
      </c>
      <c r="I57" s="2">
        <v>-49.599164714399997</v>
      </c>
      <c r="J57" s="24"/>
      <c r="K57" s="24"/>
      <c r="N57" s="24">
        <v>55</v>
      </c>
      <c r="O57">
        <v>180</v>
      </c>
      <c r="P57">
        <v>2500</v>
      </c>
    </row>
    <row r="58" spans="1:158" x14ac:dyDescent="0.2">
      <c r="A58" s="11">
        <v>1</v>
      </c>
      <c r="B58" s="2">
        <v>2500.0000000000441</v>
      </c>
      <c r="C58" s="2">
        <v>3.9269908169872414</v>
      </c>
      <c r="D58" s="23">
        <f t="shared" si="3"/>
        <v>225</v>
      </c>
      <c r="E58" s="29">
        <f t="shared" si="1"/>
        <v>-1767.7669529664004</v>
      </c>
      <c r="F58" s="2">
        <f t="shared" si="2"/>
        <v>-1767.7669529663999</v>
      </c>
      <c r="G58" s="2">
        <v>2500.0000000000441</v>
      </c>
      <c r="H58" s="2">
        <v>-21.899645682100001</v>
      </c>
      <c r="I58" s="2">
        <v>-86.848293783700001</v>
      </c>
      <c r="J58" s="24"/>
      <c r="K58" s="24"/>
      <c r="N58" s="24">
        <v>56</v>
      </c>
      <c r="O58">
        <v>210</v>
      </c>
      <c r="P58">
        <v>2500</v>
      </c>
      <c r="AO58">
        <v>1</v>
      </c>
      <c r="AP58">
        <f>AO58+1</f>
        <v>2</v>
      </c>
      <c r="AQ58">
        <f t="shared" ref="AQ58:CZ58" si="4">AP58+1</f>
        <v>3</v>
      </c>
      <c r="AR58">
        <f t="shared" si="4"/>
        <v>4</v>
      </c>
      <c r="AS58">
        <f t="shared" si="4"/>
        <v>5</v>
      </c>
      <c r="AT58">
        <f t="shared" si="4"/>
        <v>6</v>
      </c>
      <c r="AU58">
        <f t="shared" si="4"/>
        <v>7</v>
      </c>
      <c r="AV58">
        <f t="shared" si="4"/>
        <v>8</v>
      </c>
      <c r="AW58">
        <f t="shared" si="4"/>
        <v>9</v>
      </c>
      <c r="AX58">
        <f t="shared" si="4"/>
        <v>10</v>
      </c>
      <c r="AY58">
        <f t="shared" si="4"/>
        <v>11</v>
      </c>
      <c r="AZ58">
        <f t="shared" si="4"/>
        <v>12</v>
      </c>
      <c r="BA58">
        <f t="shared" si="4"/>
        <v>13</v>
      </c>
      <c r="BB58">
        <f t="shared" si="4"/>
        <v>14</v>
      </c>
      <c r="BC58">
        <f t="shared" si="4"/>
        <v>15</v>
      </c>
      <c r="BD58">
        <f t="shared" si="4"/>
        <v>16</v>
      </c>
      <c r="BE58">
        <f t="shared" si="4"/>
        <v>17</v>
      </c>
      <c r="BF58">
        <f t="shared" si="4"/>
        <v>18</v>
      </c>
      <c r="BG58">
        <f t="shared" si="4"/>
        <v>19</v>
      </c>
      <c r="BH58">
        <f t="shared" si="4"/>
        <v>20</v>
      </c>
      <c r="BI58">
        <f t="shared" si="4"/>
        <v>21</v>
      </c>
      <c r="BJ58">
        <f t="shared" si="4"/>
        <v>22</v>
      </c>
      <c r="BK58">
        <f t="shared" si="4"/>
        <v>23</v>
      </c>
      <c r="BL58">
        <f t="shared" si="4"/>
        <v>24</v>
      </c>
      <c r="BM58">
        <f t="shared" si="4"/>
        <v>25</v>
      </c>
      <c r="BN58">
        <f t="shared" si="4"/>
        <v>26</v>
      </c>
      <c r="BO58">
        <f t="shared" si="4"/>
        <v>27</v>
      </c>
      <c r="BP58">
        <f t="shared" si="4"/>
        <v>28</v>
      </c>
      <c r="BQ58">
        <f t="shared" si="4"/>
        <v>29</v>
      </c>
      <c r="BR58">
        <f t="shared" si="4"/>
        <v>30</v>
      </c>
      <c r="BS58">
        <f t="shared" si="4"/>
        <v>31</v>
      </c>
      <c r="BT58">
        <f t="shared" si="4"/>
        <v>32</v>
      </c>
      <c r="BU58">
        <f t="shared" si="4"/>
        <v>33</v>
      </c>
      <c r="BV58">
        <f t="shared" si="4"/>
        <v>34</v>
      </c>
      <c r="BW58">
        <f t="shared" si="4"/>
        <v>35</v>
      </c>
      <c r="BX58">
        <f t="shared" si="4"/>
        <v>36</v>
      </c>
      <c r="BY58">
        <f t="shared" si="4"/>
        <v>37</v>
      </c>
      <c r="BZ58">
        <f t="shared" si="4"/>
        <v>38</v>
      </c>
      <c r="CA58">
        <f t="shared" si="4"/>
        <v>39</v>
      </c>
      <c r="CB58">
        <f t="shared" si="4"/>
        <v>40</v>
      </c>
      <c r="CC58">
        <f t="shared" si="4"/>
        <v>41</v>
      </c>
      <c r="CD58">
        <f t="shared" si="4"/>
        <v>42</v>
      </c>
      <c r="CE58">
        <f t="shared" si="4"/>
        <v>43</v>
      </c>
      <c r="CF58">
        <f t="shared" si="4"/>
        <v>44</v>
      </c>
      <c r="CG58">
        <f t="shared" si="4"/>
        <v>45</v>
      </c>
      <c r="CH58">
        <f t="shared" si="4"/>
        <v>46</v>
      </c>
      <c r="CI58">
        <f t="shared" si="4"/>
        <v>47</v>
      </c>
      <c r="CJ58">
        <f t="shared" si="4"/>
        <v>48</v>
      </c>
      <c r="CK58">
        <f t="shared" si="4"/>
        <v>49</v>
      </c>
      <c r="CL58">
        <f t="shared" si="4"/>
        <v>50</v>
      </c>
      <c r="CM58">
        <f t="shared" si="4"/>
        <v>51</v>
      </c>
      <c r="CN58">
        <f t="shared" si="4"/>
        <v>52</v>
      </c>
      <c r="CO58">
        <f t="shared" si="4"/>
        <v>53</v>
      </c>
      <c r="CP58">
        <f t="shared" si="4"/>
        <v>54</v>
      </c>
      <c r="CQ58">
        <f t="shared" si="4"/>
        <v>55</v>
      </c>
      <c r="CR58">
        <f t="shared" si="4"/>
        <v>56</v>
      </c>
      <c r="CS58">
        <f t="shared" si="4"/>
        <v>57</v>
      </c>
      <c r="CT58">
        <f t="shared" si="4"/>
        <v>58</v>
      </c>
      <c r="CU58">
        <f t="shared" si="4"/>
        <v>59</v>
      </c>
      <c r="CV58">
        <f t="shared" si="4"/>
        <v>60</v>
      </c>
      <c r="CW58">
        <f t="shared" si="4"/>
        <v>61</v>
      </c>
      <c r="CX58">
        <f t="shared" si="4"/>
        <v>62</v>
      </c>
      <c r="CY58">
        <f t="shared" si="4"/>
        <v>63</v>
      </c>
      <c r="CZ58">
        <f t="shared" si="4"/>
        <v>64</v>
      </c>
    </row>
    <row r="59" spans="1:158" x14ac:dyDescent="0.2">
      <c r="A59" s="11">
        <v>1</v>
      </c>
      <c r="B59" s="2">
        <v>2500</v>
      </c>
      <c r="C59" s="2">
        <v>4.1887902047863914</v>
      </c>
      <c r="D59" s="23">
        <f t="shared" si="3"/>
        <v>240.00000000000003</v>
      </c>
      <c r="E59" s="29">
        <f t="shared" si="1"/>
        <v>-1249.9999999999991</v>
      </c>
      <c r="F59" s="2">
        <f t="shared" si="2"/>
        <v>-2165.0635094610971</v>
      </c>
      <c r="G59" s="2">
        <v>2500</v>
      </c>
      <c r="H59" s="2">
        <v>-36.702724455999999</v>
      </c>
      <c r="I59" s="2">
        <v>-84.667498887999997</v>
      </c>
      <c r="J59" s="24"/>
      <c r="K59" s="24"/>
      <c r="N59" s="24">
        <v>57</v>
      </c>
      <c r="O59">
        <v>240</v>
      </c>
      <c r="P59">
        <v>2500</v>
      </c>
      <c r="AO59" s="87"/>
      <c r="AP59" s="87">
        <v>1</v>
      </c>
      <c r="AQ59" s="87"/>
      <c r="AR59" s="87"/>
      <c r="AS59" s="87"/>
      <c r="AT59" s="87"/>
      <c r="AU59" s="87"/>
      <c r="AV59" s="87"/>
      <c r="AW59" s="87"/>
      <c r="AX59" s="87"/>
      <c r="AY59" s="87">
        <v>1</v>
      </c>
      <c r="AZ59" s="87"/>
      <c r="BA59" s="87"/>
      <c r="BB59" s="87"/>
      <c r="BC59" s="87"/>
      <c r="BD59" s="87">
        <v>1</v>
      </c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>
        <v>1</v>
      </c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>
        <v>1</v>
      </c>
      <c r="CH59" s="87"/>
      <c r="CI59" s="87">
        <v>1</v>
      </c>
      <c r="CJ59" s="87"/>
      <c r="CK59" s="87"/>
      <c r="CL59" s="87"/>
      <c r="CM59" s="87"/>
      <c r="CN59" s="87"/>
      <c r="CO59" s="87"/>
      <c r="CP59" s="87">
        <v>1</v>
      </c>
      <c r="CQ59" s="87"/>
      <c r="CR59" s="87"/>
      <c r="CS59" s="87"/>
      <c r="CT59" s="87"/>
      <c r="CU59" s="87"/>
      <c r="CV59" s="87"/>
      <c r="CW59" s="87"/>
      <c r="CX59" s="87"/>
      <c r="CY59" s="87"/>
      <c r="CZ59" s="88"/>
      <c r="DA59" s="89"/>
      <c r="DB59" s="89"/>
      <c r="DC59" s="89"/>
      <c r="DD59" s="89"/>
      <c r="DE59" s="89"/>
      <c r="DF59" s="89"/>
      <c r="DG59" s="89"/>
      <c r="DH59" s="89"/>
      <c r="DI59" s="89"/>
      <c r="DJ59" s="89"/>
      <c r="DK59" s="89"/>
      <c r="DL59" s="89"/>
      <c r="DM59" s="89"/>
      <c r="DN59" s="89"/>
      <c r="DO59" s="89"/>
      <c r="DP59" s="89"/>
      <c r="DQ59" s="89"/>
      <c r="DR59" s="89"/>
      <c r="DS59" s="89"/>
      <c r="DT59" s="89"/>
      <c r="DU59" s="89"/>
      <c r="DV59" s="89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  <c r="EL59" s="89"/>
      <c r="EM59" s="89"/>
      <c r="EN59" s="89"/>
      <c r="EO59" s="89"/>
      <c r="EP59" s="89"/>
      <c r="EQ59" s="89"/>
      <c r="ER59" s="89"/>
      <c r="ES59" s="89"/>
      <c r="ET59" s="89"/>
      <c r="EU59" s="89"/>
      <c r="EV59" s="89"/>
      <c r="EW59" s="89"/>
      <c r="EX59" s="89"/>
      <c r="EY59" s="89"/>
      <c r="EZ59" s="89"/>
      <c r="FA59" s="89"/>
      <c r="FB59" s="89"/>
    </row>
    <row r="60" spans="1:158" x14ac:dyDescent="0.2">
      <c r="A60" s="11">
        <v>1</v>
      </c>
      <c r="B60" s="2">
        <v>2500.0000000000277</v>
      </c>
      <c r="C60" s="2">
        <v>4.4505895925855441</v>
      </c>
      <c r="D60" s="23">
        <f t="shared" si="3"/>
        <v>255.00000000000023</v>
      </c>
      <c r="E60" s="29">
        <f t="shared" si="1"/>
        <v>-647.04761275630017</v>
      </c>
      <c r="F60" s="2">
        <f t="shared" si="2"/>
        <v>-2414.8145657226996</v>
      </c>
      <c r="G60" s="2">
        <v>2500.0000000000277</v>
      </c>
      <c r="H60" s="2">
        <v>-36.267225232100003</v>
      </c>
      <c r="I60" s="2">
        <v>-100.99796894550001</v>
      </c>
      <c r="J60" s="24"/>
      <c r="K60" s="24"/>
      <c r="N60" s="24">
        <v>58</v>
      </c>
      <c r="O60">
        <v>270</v>
      </c>
      <c r="P60">
        <v>2500</v>
      </c>
      <c r="AO60" s="87"/>
      <c r="AP60" s="87"/>
      <c r="AQ60" s="87"/>
      <c r="AR60" s="87"/>
      <c r="AS60" s="87"/>
      <c r="AT60" s="87"/>
      <c r="AU60" s="87">
        <v>1</v>
      </c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>
        <v>1</v>
      </c>
      <c r="BH60" s="87"/>
      <c r="BI60" s="87"/>
      <c r="BJ60" s="87"/>
      <c r="BK60" s="87"/>
      <c r="BL60" s="87"/>
      <c r="BM60" s="87"/>
      <c r="BN60" s="87"/>
      <c r="BO60" s="87"/>
      <c r="BP60" s="87">
        <v>1</v>
      </c>
      <c r="BQ60" s="87"/>
      <c r="BR60" s="87"/>
      <c r="BS60" s="87"/>
      <c r="BT60" s="87"/>
      <c r="BU60" s="87">
        <v>1</v>
      </c>
      <c r="BV60" s="87"/>
      <c r="BW60" s="87"/>
      <c r="BX60" s="87"/>
      <c r="BY60" s="87"/>
      <c r="BZ60" s="87">
        <v>1</v>
      </c>
      <c r="CA60" s="87"/>
      <c r="CB60" s="87">
        <v>1</v>
      </c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>
        <v>1</v>
      </c>
      <c r="CV60" s="87">
        <v>1</v>
      </c>
      <c r="CW60" s="87">
        <v>1</v>
      </c>
      <c r="CX60" s="87"/>
      <c r="CY60" s="87"/>
      <c r="CZ60" s="88"/>
      <c r="DA60" s="89"/>
      <c r="DB60" s="89"/>
      <c r="DC60" s="89"/>
      <c r="DD60" s="89"/>
      <c r="DE60" s="89"/>
      <c r="DF60" s="89"/>
      <c r="DG60" s="89"/>
      <c r="DH60" s="89"/>
      <c r="DI60" s="89"/>
      <c r="DJ60" s="89"/>
      <c r="DK60" s="89"/>
      <c r="DL60" s="89"/>
      <c r="DM60" s="89"/>
      <c r="DN60" s="89"/>
      <c r="DO60" s="89"/>
      <c r="DP60" s="89"/>
      <c r="DQ60" s="89"/>
      <c r="DR60" s="89"/>
      <c r="DS60" s="89"/>
      <c r="DT60" s="89"/>
      <c r="DU60" s="89"/>
      <c r="DV60" s="89"/>
      <c r="DW60" s="89"/>
      <c r="DX60" s="89"/>
      <c r="DY60" s="89"/>
      <c r="DZ60" s="89"/>
      <c r="EA60" s="89"/>
      <c r="EB60" s="89"/>
      <c r="EC60" s="89"/>
      <c r="ED60" s="89"/>
      <c r="EE60" s="89"/>
      <c r="EF60" s="89"/>
      <c r="EG60" s="89"/>
      <c r="EH60" s="89"/>
      <c r="EI60" s="89"/>
      <c r="EJ60" s="89"/>
      <c r="EK60" s="89"/>
      <c r="EL60" s="89"/>
      <c r="EM60" s="89"/>
      <c r="EN60" s="89"/>
      <c r="EO60" s="89"/>
      <c r="EP60" s="89"/>
      <c r="EQ60" s="89"/>
      <c r="ER60" s="89"/>
      <c r="ES60" s="89"/>
      <c r="ET60" s="89"/>
      <c r="EU60" s="89"/>
      <c r="EV60" s="89"/>
      <c r="EW60" s="89"/>
      <c r="EX60" s="89"/>
      <c r="EY60" s="89"/>
      <c r="EZ60" s="89"/>
      <c r="FA60" s="89"/>
      <c r="FB60" s="89"/>
    </row>
    <row r="61" spans="1:158" x14ac:dyDescent="0.2">
      <c r="A61" s="11">
        <v>1</v>
      </c>
      <c r="B61" s="2">
        <v>2500</v>
      </c>
      <c r="C61" s="2">
        <v>4.7123889803846897</v>
      </c>
      <c r="D61" s="23">
        <f t="shared" si="3"/>
        <v>270</v>
      </c>
      <c r="E61" s="29">
        <f t="shared" si="1"/>
        <v>-4.594306705907325E-13</v>
      </c>
      <c r="F61" s="2">
        <f t="shared" si="2"/>
        <v>-2500</v>
      </c>
      <c r="G61" s="2">
        <v>2500</v>
      </c>
      <c r="H61" s="2">
        <v>6.9507137062000002</v>
      </c>
      <c r="I61" s="2">
        <v>-104.012086564</v>
      </c>
      <c r="J61" s="24"/>
      <c r="K61" s="24"/>
      <c r="N61" s="24">
        <v>59</v>
      </c>
      <c r="O61">
        <v>300</v>
      </c>
      <c r="P61">
        <v>2500</v>
      </c>
      <c r="AO61" s="87"/>
      <c r="AP61" s="87"/>
      <c r="AQ61" s="87"/>
      <c r="AR61" s="87"/>
      <c r="AS61" s="87"/>
      <c r="AT61" s="87"/>
      <c r="AU61" s="87"/>
      <c r="AV61" s="87"/>
      <c r="AW61" s="87"/>
      <c r="AX61" s="87">
        <v>1</v>
      </c>
      <c r="AY61" s="87"/>
      <c r="AZ61" s="87"/>
      <c r="BA61" s="87">
        <v>1</v>
      </c>
      <c r="BB61" s="87">
        <v>1</v>
      </c>
      <c r="BC61" s="87"/>
      <c r="BD61" s="87"/>
      <c r="BE61" s="87"/>
      <c r="BF61" s="87"/>
      <c r="BG61" s="87"/>
      <c r="BH61" s="87"/>
      <c r="BI61" s="87"/>
      <c r="BJ61" s="87"/>
      <c r="BK61" s="87">
        <v>1</v>
      </c>
      <c r="BL61" s="87">
        <v>1</v>
      </c>
      <c r="BM61" s="87"/>
      <c r="BN61" s="87"/>
      <c r="BO61" s="87"/>
      <c r="BP61" s="87"/>
      <c r="BQ61" s="87"/>
      <c r="BR61" s="87"/>
      <c r="BS61" s="87">
        <v>1</v>
      </c>
      <c r="BT61" s="87">
        <v>1</v>
      </c>
      <c r="BU61" s="87"/>
      <c r="BV61" s="87"/>
      <c r="BW61" s="87"/>
      <c r="BX61" s="87"/>
      <c r="BY61" s="87">
        <v>1</v>
      </c>
      <c r="BZ61" s="87"/>
      <c r="CA61" s="87"/>
      <c r="CB61" s="87"/>
      <c r="CC61" s="87"/>
      <c r="CD61" s="87"/>
      <c r="CE61" s="87"/>
      <c r="CF61" s="87"/>
      <c r="CG61" s="87"/>
      <c r="CH61" s="87"/>
      <c r="CI61" s="87"/>
      <c r="CJ61" s="87"/>
      <c r="CK61" s="87">
        <v>1</v>
      </c>
      <c r="CL61" s="87"/>
      <c r="CM61" s="87">
        <v>1</v>
      </c>
      <c r="CN61" s="87"/>
      <c r="CO61" s="87"/>
      <c r="CP61" s="87"/>
      <c r="CQ61" s="87"/>
      <c r="CR61" s="87"/>
      <c r="CS61" s="87"/>
      <c r="CT61" s="87">
        <v>1</v>
      </c>
      <c r="CU61" s="87"/>
      <c r="CV61" s="87"/>
      <c r="CW61" s="87"/>
      <c r="CX61" s="87"/>
      <c r="CY61" s="87"/>
      <c r="CZ61" s="88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9"/>
      <c r="DR61" s="89"/>
      <c r="DS61" s="89"/>
      <c r="DT61" s="89"/>
      <c r="DU61" s="89"/>
      <c r="DV61" s="89"/>
      <c r="DW61" s="89"/>
      <c r="DX61" s="89"/>
      <c r="DY61" s="89"/>
      <c r="DZ61" s="89"/>
      <c r="EA61" s="89"/>
      <c r="EB61" s="89"/>
      <c r="EC61" s="89"/>
      <c r="ED61" s="89"/>
      <c r="EE61" s="89"/>
      <c r="EF61" s="89"/>
      <c r="EG61" s="89"/>
      <c r="EH61" s="89"/>
      <c r="EI61" s="89"/>
      <c r="EJ61" s="89"/>
      <c r="EK61" s="89"/>
      <c r="EL61" s="89"/>
      <c r="EM61" s="89"/>
      <c r="EN61" s="89"/>
      <c r="EO61" s="89"/>
      <c r="EP61" s="89"/>
      <c r="EQ61" s="89"/>
      <c r="ER61" s="89"/>
      <c r="ES61" s="89"/>
      <c r="ET61" s="89"/>
      <c r="EU61" s="89"/>
      <c r="EV61" s="89"/>
      <c r="EW61" s="89"/>
      <c r="EX61" s="89"/>
      <c r="EY61" s="89"/>
      <c r="EZ61" s="89"/>
      <c r="FA61" s="89"/>
      <c r="FB61" s="89"/>
    </row>
    <row r="62" spans="1:158" x14ac:dyDescent="0.2">
      <c r="A62" s="11">
        <v>1</v>
      </c>
      <c r="B62" s="2">
        <v>2500.0000000000277</v>
      </c>
      <c r="C62" s="2">
        <v>4.9741883681838353</v>
      </c>
      <c r="D62" s="23">
        <f t="shared" si="3"/>
        <v>284.99999999999977</v>
      </c>
      <c r="E62" s="29">
        <f t="shared" si="1"/>
        <v>647.04761275629926</v>
      </c>
      <c r="F62" s="2">
        <f t="shared" si="2"/>
        <v>-2414.8145657227001</v>
      </c>
      <c r="G62" s="2">
        <v>2500.0000000000277</v>
      </c>
      <c r="H62" s="2">
        <v>21.429881759899999</v>
      </c>
      <c r="I62" s="2">
        <v>-106.4957864662</v>
      </c>
      <c r="J62" s="24"/>
      <c r="K62" s="24"/>
      <c r="N62" s="24">
        <v>60</v>
      </c>
      <c r="O62">
        <v>330</v>
      </c>
      <c r="P62">
        <v>2500</v>
      </c>
      <c r="AO62" s="87"/>
      <c r="AP62" s="87"/>
      <c r="AQ62" s="87"/>
      <c r="AR62" s="87"/>
      <c r="AS62" s="87"/>
      <c r="AT62" s="87">
        <v>1</v>
      </c>
      <c r="AU62" s="87"/>
      <c r="AV62" s="87">
        <v>1</v>
      </c>
      <c r="AW62" s="87"/>
      <c r="AX62" s="87"/>
      <c r="AY62" s="87"/>
      <c r="AZ62" s="87"/>
      <c r="BA62" s="87"/>
      <c r="BB62" s="87"/>
      <c r="BC62" s="87"/>
      <c r="BD62" s="87"/>
      <c r="BE62" s="87">
        <v>1</v>
      </c>
      <c r="BF62" s="87">
        <v>1</v>
      </c>
      <c r="BG62" s="87"/>
      <c r="BH62" s="87"/>
      <c r="BI62" s="87"/>
      <c r="BJ62" s="87"/>
      <c r="BK62" s="87"/>
      <c r="BL62" s="87"/>
      <c r="BM62" s="87">
        <v>1</v>
      </c>
      <c r="BN62" s="87"/>
      <c r="BO62" s="87"/>
      <c r="BP62" s="87"/>
      <c r="BQ62" s="87">
        <v>1</v>
      </c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>
        <v>1</v>
      </c>
      <c r="CE62" s="87"/>
      <c r="CF62" s="87">
        <v>1</v>
      </c>
      <c r="CG62" s="87"/>
      <c r="CH62" s="87"/>
      <c r="CI62" s="87"/>
      <c r="CJ62" s="87">
        <v>1</v>
      </c>
      <c r="CK62" s="87"/>
      <c r="CL62" s="87">
        <v>1</v>
      </c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>
        <v>1</v>
      </c>
      <c r="CZ62" s="88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</row>
    <row r="63" spans="1:158" x14ac:dyDescent="0.2">
      <c r="A63" s="11">
        <v>1</v>
      </c>
      <c r="B63" s="2">
        <v>2500</v>
      </c>
      <c r="C63" s="2">
        <v>5.2359877559829879</v>
      </c>
      <c r="D63" s="23">
        <f t="shared" si="3"/>
        <v>299.99999999999994</v>
      </c>
      <c r="E63" s="29">
        <f t="shared" si="1"/>
        <v>1249.9999999999984</v>
      </c>
      <c r="F63" s="2">
        <f t="shared" si="2"/>
        <v>-2165.0635094610975</v>
      </c>
      <c r="G63" s="2">
        <v>2500</v>
      </c>
      <c r="H63" s="2">
        <v>57.829686570500002</v>
      </c>
      <c r="I63" s="2">
        <v>-86.896697525500002</v>
      </c>
      <c r="J63" s="24"/>
      <c r="K63" s="24"/>
      <c r="AO63" s="87">
        <v>1</v>
      </c>
      <c r="AP63" s="87"/>
      <c r="AQ63" s="87"/>
      <c r="AR63" s="87"/>
      <c r="AS63" s="87"/>
      <c r="AT63" s="87"/>
      <c r="AU63" s="87"/>
      <c r="AV63" s="87"/>
      <c r="AW63" s="87">
        <v>1</v>
      </c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>
        <v>1</v>
      </c>
      <c r="BI63" s="87">
        <v>1</v>
      </c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>
        <v>1</v>
      </c>
      <c r="BY63" s="87"/>
      <c r="BZ63" s="87"/>
      <c r="CA63" s="87"/>
      <c r="CB63" s="87"/>
      <c r="CC63" s="87"/>
      <c r="CD63" s="87"/>
      <c r="CE63" s="87">
        <v>1</v>
      </c>
      <c r="CF63" s="87"/>
      <c r="CG63" s="87"/>
      <c r="CH63" s="87"/>
      <c r="CI63" s="87"/>
      <c r="CJ63" s="87"/>
      <c r="CK63" s="87"/>
      <c r="CL63" s="87"/>
      <c r="CM63" s="87"/>
      <c r="CN63" s="87"/>
      <c r="CO63" s="87"/>
      <c r="CP63" s="87"/>
      <c r="CQ63" s="87"/>
      <c r="CR63" s="87"/>
      <c r="CS63" s="87">
        <v>1</v>
      </c>
      <c r="CT63" s="87"/>
      <c r="CU63" s="87"/>
      <c r="CV63" s="87"/>
      <c r="CW63" s="87"/>
      <c r="CX63" s="87">
        <v>1</v>
      </c>
      <c r="CY63" s="87"/>
      <c r="CZ63" s="88"/>
      <c r="DA63" s="89"/>
      <c r="DB63" s="89"/>
      <c r="DC63" s="89"/>
      <c r="DD63" s="89"/>
      <c r="DE63" s="89"/>
      <c r="DF63" s="89"/>
      <c r="DG63" s="89"/>
      <c r="DH63" s="89"/>
      <c r="DI63" s="89"/>
      <c r="DJ63" s="89"/>
      <c r="DK63" s="89"/>
      <c r="DL63" s="89"/>
      <c r="DM63" s="89"/>
      <c r="DN63" s="89"/>
      <c r="DO63" s="89"/>
      <c r="DP63" s="89"/>
      <c r="DQ63" s="89"/>
      <c r="DR63" s="89"/>
      <c r="DS63" s="89"/>
      <c r="DT63" s="89"/>
      <c r="DU63" s="89"/>
      <c r="DV63" s="89"/>
      <c r="DW63" s="89"/>
      <c r="DX63" s="89"/>
      <c r="DY63" s="89"/>
      <c r="DZ63" s="89"/>
      <c r="EA63" s="89"/>
      <c r="EB63" s="89"/>
      <c r="EC63" s="89"/>
      <c r="ED63" s="89"/>
      <c r="EE63" s="89"/>
      <c r="EF63" s="89"/>
      <c r="EG63" s="89"/>
      <c r="EH63" s="89"/>
      <c r="EI63" s="89"/>
      <c r="EJ63" s="89"/>
      <c r="EK63" s="89"/>
      <c r="EL63" s="89"/>
      <c r="EM63" s="89"/>
      <c r="EN63" s="89"/>
      <c r="EO63" s="89"/>
      <c r="EP63" s="89"/>
      <c r="EQ63" s="89"/>
      <c r="ER63" s="89"/>
      <c r="ES63" s="89"/>
      <c r="ET63" s="89"/>
      <c r="EU63" s="89"/>
      <c r="EV63" s="89"/>
      <c r="EW63" s="89"/>
      <c r="EX63" s="89"/>
      <c r="EY63" s="89"/>
      <c r="EZ63" s="89"/>
      <c r="FA63" s="89"/>
      <c r="FB63" s="89"/>
    </row>
    <row r="64" spans="1:158" x14ac:dyDescent="0.2">
      <c r="A64" s="11">
        <v>1</v>
      </c>
      <c r="B64" s="2">
        <v>2500.0000000000441</v>
      </c>
      <c r="C64" s="2">
        <v>5.497787143782138</v>
      </c>
      <c r="D64" s="23">
        <f t="shared" si="3"/>
        <v>315</v>
      </c>
      <c r="E64" s="29">
        <f t="shared" si="1"/>
        <v>1767.7669529663995</v>
      </c>
      <c r="F64" s="2">
        <f t="shared" si="2"/>
        <v>-1767.7669529664004</v>
      </c>
      <c r="G64" s="2">
        <v>2500.0000000000441</v>
      </c>
      <c r="H64" s="2">
        <v>58.5178716124</v>
      </c>
      <c r="I64" s="2">
        <v>-69.518469928800002</v>
      </c>
      <c r="J64" s="24"/>
      <c r="K64" s="24"/>
      <c r="AO64" s="87"/>
      <c r="AP64" s="87"/>
      <c r="AQ64" s="87"/>
      <c r="AR64" s="87">
        <v>1</v>
      </c>
      <c r="AS64" s="87">
        <v>1</v>
      </c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>
        <v>1</v>
      </c>
      <c r="BO64" s="87">
        <v>1</v>
      </c>
      <c r="BP64" s="87"/>
      <c r="BQ64" s="87"/>
      <c r="BR64" s="87">
        <v>1</v>
      </c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>
        <v>1</v>
      </c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>
        <v>1</v>
      </c>
      <c r="CO64" s="87">
        <v>1</v>
      </c>
      <c r="CP64" s="87"/>
      <c r="CQ64" s="87"/>
      <c r="CR64" s="87">
        <v>1</v>
      </c>
      <c r="CS64" s="87"/>
      <c r="CT64" s="87"/>
      <c r="CU64" s="87"/>
      <c r="CV64" s="87"/>
      <c r="CW64" s="87"/>
      <c r="CX64" s="87"/>
      <c r="CY64" s="87"/>
      <c r="CZ64" s="88"/>
      <c r="DA64" s="89"/>
      <c r="DB64" s="89"/>
      <c r="DC64" s="89"/>
      <c r="DD64" s="89"/>
      <c r="DE64" s="89"/>
      <c r="DF64" s="89"/>
      <c r="DG64" s="89"/>
      <c r="DH64" s="89"/>
      <c r="DI64" s="89"/>
      <c r="DJ64" s="89"/>
      <c r="DK64" s="89"/>
      <c r="DL64" s="89"/>
      <c r="DM64" s="89"/>
      <c r="DN64" s="89"/>
      <c r="DO64" s="89"/>
      <c r="DP64" s="89"/>
      <c r="DQ64" s="89"/>
      <c r="DR64" s="89"/>
      <c r="DS64" s="89"/>
      <c r="DT64" s="89"/>
      <c r="DU64" s="89"/>
      <c r="DV64" s="89"/>
      <c r="DW64" s="89"/>
      <c r="DX64" s="89"/>
      <c r="DY64" s="89"/>
      <c r="DZ64" s="89"/>
      <c r="EA64" s="89"/>
      <c r="EB64" s="89"/>
      <c r="EC64" s="89"/>
      <c r="ED64" s="89"/>
      <c r="EE64" s="89"/>
      <c r="EF64" s="89"/>
      <c r="EG64" s="89"/>
      <c r="EH64" s="89"/>
      <c r="EI64" s="89"/>
      <c r="EJ64" s="89"/>
      <c r="EK64" s="89"/>
      <c r="EL64" s="89"/>
      <c r="EM64" s="89"/>
      <c r="EN64" s="89"/>
      <c r="EO64" s="89"/>
      <c r="EP64" s="89"/>
      <c r="EQ64" s="89"/>
      <c r="ER64" s="89"/>
      <c r="ES64" s="89"/>
      <c r="ET64" s="89"/>
      <c r="EU64" s="89"/>
      <c r="EV64" s="89"/>
      <c r="EW64" s="89"/>
      <c r="EX64" s="89"/>
      <c r="EY64" s="89"/>
      <c r="EZ64" s="89"/>
      <c r="FA64" s="89"/>
      <c r="FB64" s="89"/>
    </row>
    <row r="65" spans="1:158" x14ac:dyDescent="0.2">
      <c r="A65" s="11">
        <v>1</v>
      </c>
      <c r="B65" s="2">
        <v>2500</v>
      </c>
      <c r="C65" s="2">
        <v>5.759586531581288</v>
      </c>
      <c r="D65" s="23">
        <f t="shared" si="3"/>
        <v>330.00000000000006</v>
      </c>
      <c r="E65" s="29">
        <f t="shared" si="1"/>
        <v>2165.0635094610971</v>
      </c>
      <c r="F65" s="2">
        <f t="shared" si="2"/>
        <v>-1249.9999999999991</v>
      </c>
      <c r="G65" s="2">
        <v>2500</v>
      </c>
      <c r="H65" s="2">
        <v>69.319617862699999</v>
      </c>
      <c r="I65" s="2">
        <v>-31.956706991600001</v>
      </c>
      <c r="J65" s="24"/>
      <c r="K65" s="24"/>
      <c r="AO65" s="87"/>
      <c r="AP65" s="87"/>
      <c r="AQ65" s="87">
        <v>1</v>
      </c>
      <c r="AR65" s="87"/>
      <c r="AS65" s="87"/>
      <c r="AT65" s="87"/>
      <c r="AU65" s="87"/>
      <c r="AV65" s="87"/>
      <c r="AW65" s="87"/>
      <c r="AX65" s="87"/>
      <c r="AY65" s="87"/>
      <c r="AZ65" s="87">
        <v>1</v>
      </c>
      <c r="BA65" s="87"/>
      <c r="BB65" s="87"/>
      <c r="BC65" s="87">
        <v>1</v>
      </c>
      <c r="BD65" s="87"/>
      <c r="BE65" s="87"/>
      <c r="BF65" s="87"/>
      <c r="BG65" s="87"/>
      <c r="BH65" s="87"/>
      <c r="BI65" s="87"/>
      <c r="BJ65" s="87">
        <v>1</v>
      </c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>
        <v>1</v>
      </c>
      <c r="BX65" s="87"/>
      <c r="BY65" s="87"/>
      <c r="BZ65" s="87"/>
      <c r="CA65" s="87">
        <v>1</v>
      </c>
      <c r="CB65" s="87"/>
      <c r="CC65" s="87"/>
      <c r="CD65" s="87"/>
      <c r="CE65" s="87"/>
      <c r="CF65" s="87"/>
      <c r="CG65" s="87"/>
      <c r="CH65" s="87">
        <v>1</v>
      </c>
      <c r="CI65" s="87"/>
      <c r="CJ65" s="87"/>
      <c r="CK65" s="87"/>
      <c r="CL65" s="87"/>
      <c r="CM65" s="87"/>
      <c r="CN65" s="87"/>
      <c r="CO65" s="87"/>
      <c r="CP65" s="87"/>
      <c r="CQ65" s="87">
        <v>1</v>
      </c>
      <c r="CR65" s="87"/>
      <c r="CS65" s="87"/>
      <c r="CT65" s="87"/>
      <c r="CU65" s="87"/>
      <c r="CV65" s="87"/>
      <c r="CW65" s="87"/>
      <c r="CX65" s="87"/>
      <c r="CY65" s="87"/>
      <c r="CZ65" s="88">
        <v>1</v>
      </c>
      <c r="DA65" s="89"/>
      <c r="DB65" s="89"/>
      <c r="DC65" s="89"/>
      <c r="DD65" s="89"/>
      <c r="DE65" s="89"/>
      <c r="DF65" s="89"/>
      <c r="DG65" s="89"/>
      <c r="DH65" s="89"/>
      <c r="DI65" s="89"/>
      <c r="DJ65" s="89"/>
      <c r="DK65" s="89"/>
      <c r="DL65" s="89"/>
      <c r="DM65" s="89"/>
      <c r="DN65" s="89"/>
      <c r="DO65" s="89"/>
      <c r="DP65" s="89"/>
      <c r="DQ65" s="89"/>
      <c r="DR65" s="89"/>
      <c r="DS65" s="89"/>
      <c r="DT65" s="89"/>
      <c r="DU65" s="89"/>
      <c r="DV65" s="89"/>
      <c r="DW65" s="89"/>
      <c r="DX65" s="89"/>
      <c r="DY65" s="89"/>
      <c r="DZ65" s="89"/>
      <c r="EA65" s="89"/>
      <c r="EB65" s="89"/>
      <c r="EC65" s="89"/>
      <c r="ED65" s="89"/>
      <c r="EE65" s="89"/>
      <c r="EF65" s="89"/>
      <c r="EG65" s="89"/>
      <c r="EH65" s="89"/>
      <c r="EI65" s="89"/>
      <c r="EJ65" s="89"/>
      <c r="EK65" s="89"/>
      <c r="EL65" s="89"/>
      <c r="EM65" s="89"/>
      <c r="EN65" s="89"/>
      <c r="EO65" s="89"/>
      <c r="EP65" s="89"/>
      <c r="EQ65" s="89"/>
      <c r="ER65" s="89"/>
      <c r="ES65" s="89"/>
      <c r="ET65" s="89"/>
      <c r="EU65" s="89"/>
      <c r="EV65" s="89"/>
      <c r="EW65" s="89"/>
      <c r="EX65" s="89"/>
      <c r="EY65" s="89"/>
      <c r="EZ65" s="89"/>
      <c r="FA65" s="89"/>
      <c r="FB65" s="89"/>
    </row>
    <row r="66" spans="1:158" ht="13.5" thickBot="1" x14ac:dyDescent="0.25">
      <c r="A66" s="11">
        <v>1</v>
      </c>
      <c r="B66" s="2">
        <v>2500.0000000000277</v>
      </c>
      <c r="C66" s="2">
        <v>6.0213859193804407</v>
      </c>
      <c r="D66" s="23">
        <f t="shared" si="3"/>
        <v>345.00000000000023</v>
      </c>
      <c r="E66" s="29">
        <f t="shared" si="1"/>
        <v>2414.8145657226996</v>
      </c>
      <c r="F66" s="2">
        <f t="shared" si="2"/>
        <v>-647.0476127563004</v>
      </c>
      <c r="G66" s="2">
        <v>2500.0000000000277</v>
      </c>
      <c r="H66" s="2">
        <v>92.071004093499994</v>
      </c>
      <c r="I66" s="2">
        <v>-10.313423566100001</v>
      </c>
      <c r="J66" s="24"/>
      <c r="K66" s="24"/>
    </row>
    <row r="67" spans="1:158" x14ac:dyDescent="0.2">
      <c r="A67" s="12">
        <v>2</v>
      </c>
      <c r="B67" s="4">
        <v>833.33333333329995</v>
      </c>
      <c r="C67" s="4">
        <v>0</v>
      </c>
      <c r="D67" s="4">
        <f>COUNTIF(G$67:G$130,G67)</f>
        <v>7</v>
      </c>
      <c r="E67" s="37">
        <f t="shared" si="1"/>
        <v>833.33333333329995</v>
      </c>
      <c r="F67" s="38">
        <f t="shared" si="2"/>
        <v>0</v>
      </c>
      <c r="G67" s="48" t="s">
        <v>21</v>
      </c>
      <c r="H67" s="37">
        <v>10.409786602100001</v>
      </c>
      <c r="I67" s="56">
        <v>43.613331083600002</v>
      </c>
      <c r="J67" s="62">
        <f ca="1">INDEX(G67:$H$130,MATCH("ВертЛиния",OFFSET($G$67,0,0,64,1),0),2)</f>
        <v>10.409786602100001</v>
      </c>
      <c r="K67" s="63">
        <f ca="1">INDEX($H$67:$I$130,MATCH(J67,$H$67:$H$130,0),2)</f>
        <v>43.613331083600002</v>
      </c>
      <c r="L67" s="64">
        <f>MATCH("ВертЛиния",$G67:G$130,0)</f>
        <v>1</v>
      </c>
      <c r="M67">
        <v>1</v>
      </c>
    </row>
    <row r="68" spans="1:158" x14ac:dyDescent="0.2">
      <c r="A68" s="12">
        <v>2</v>
      </c>
      <c r="B68" s="4">
        <v>833.33333333334792</v>
      </c>
      <c r="C68" s="4">
        <v>0.78539816339744839</v>
      </c>
      <c r="D68" s="4">
        <f t="shared" ref="D68:D74" si="5">COUNTIF(G$67:G$130,G68)</f>
        <v>9</v>
      </c>
      <c r="E68" s="35">
        <f t="shared" si="1"/>
        <v>589.25565098879986</v>
      </c>
      <c r="F68" s="36">
        <f t="shared" si="2"/>
        <v>589.25565098879997</v>
      </c>
      <c r="G68" s="49" t="s">
        <v>20</v>
      </c>
      <c r="H68" s="35">
        <v>3.9780494503999999</v>
      </c>
      <c r="I68" s="57">
        <v>96.199179989800001</v>
      </c>
      <c r="J68" s="65">
        <f t="shared" ref="J68:J73" ca="1" si="6">INDEX(OFFSET($G$67,L67,0,64-L67,2),MATCH("ВертЛиния",OFFSET($G$67,L67,0,64-L67,1),0),2)</f>
        <v>3.3608634558000001</v>
      </c>
      <c r="K68" s="55">
        <f t="shared" ref="K68:K130" ca="1" si="7">INDEX($H$67:$I$130,MATCH(J68,$H$67:$H$130,0),2)</f>
        <v>204.0805889225</v>
      </c>
      <c r="L68" s="66">
        <f t="shared" ref="L68:L73" ca="1" si="8">MATCH("ВертЛиния",OFFSET($G$67,L67,0,64-L67,1),0)+L67</f>
        <v>25</v>
      </c>
      <c r="M68">
        <f>M67+1</f>
        <v>2</v>
      </c>
    </row>
    <row r="69" spans="1:158" x14ac:dyDescent="0.2">
      <c r="A69" s="12">
        <v>2</v>
      </c>
      <c r="B69" s="4">
        <v>833.33333333329995</v>
      </c>
      <c r="C69" s="4">
        <v>1.5707963267948966</v>
      </c>
      <c r="D69" s="4">
        <f t="shared" si="5"/>
        <v>11</v>
      </c>
      <c r="E69" s="33">
        <f>B69*COS(C69)</f>
        <v>5.104785228785712E-14</v>
      </c>
      <c r="F69" s="34">
        <f t="shared" ref="F69:F132" si="9">B69*SIN(C69)</f>
        <v>833.33333333329995</v>
      </c>
      <c r="G69" s="50" t="s">
        <v>19</v>
      </c>
      <c r="H69" s="33">
        <v>3.4038777568</v>
      </c>
      <c r="I69" s="58">
        <v>110.5531367296</v>
      </c>
      <c r="J69" s="65">
        <f t="shared" ca="1" si="6"/>
        <v>-52.509839578499999</v>
      </c>
      <c r="K69" s="55">
        <f t="shared" ca="1" si="7"/>
        <v>150.28570955660001</v>
      </c>
      <c r="L69" s="66">
        <f t="shared" ca="1" si="8"/>
        <v>29</v>
      </c>
      <c r="M69">
        <f t="shared" ref="M69:M130" si="10">M68+1</f>
        <v>3</v>
      </c>
    </row>
    <row r="70" spans="1:158" x14ac:dyDescent="0.2">
      <c r="A70" s="12">
        <v>2</v>
      </c>
      <c r="B70" s="4">
        <v>833.33333333334792</v>
      </c>
      <c r="C70" s="4">
        <v>2.3561944901923448</v>
      </c>
      <c r="D70" s="4">
        <f t="shared" si="5"/>
        <v>11</v>
      </c>
      <c r="E70" s="39">
        <f t="shared" si="1"/>
        <v>-589.25565098879986</v>
      </c>
      <c r="F70" s="40">
        <f t="shared" si="9"/>
        <v>589.25565098879997</v>
      </c>
      <c r="G70" s="51" t="s">
        <v>22</v>
      </c>
      <c r="H70" s="39">
        <v>-5.7735069051999997</v>
      </c>
      <c r="I70" s="59">
        <v>85.3439481212</v>
      </c>
      <c r="J70" s="65">
        <f t="shared" ca="1" si="6"/>
        <v>56.933682124699999</v>
      </c>
      <c r="K70" s="55">
        <f t="shared" ca="1" si="7"/>
        <v>12.829338398999999</v>
      </c>
      <c r="L70" s="66">
        <f t="shared" ca="1" si="8"/>
        <v>39</v>
      </c>
      <c r="M70">
        <f t="shared" si="10"/>
        <v>4</v>
      </c>
    </row>
    <row r="71" spans="1:158" x14ac:dyDescent="0.2">
      <c r="A71" s="12">
        <v>2</v>
      </c>
      <c r="B71" s="4">
        <v>833.33333333329995</v>
      </c>
      <c r="C71" s="4">
        <v>3.1415926535897931</v>
      </c>
      <c r="D71" s="4">
        <f t="shared" si="5"/>
        <v>8</v>
      </c>
      <c r="E71" s="41">
        <f t="shared" ref="E71:E134" si="11">B71*COS(C71)</f>
        <v>-833.33333333329995</v>
      </c>
      <c r="F71" s="42">
        <f t="shared" si="9"/>
        <v>1.0209570457571424E-13</v>
      </c>
      <c r="G71" s="52" t="s">
        <v>23</v>
      </c>
      <c r="H71" s="41">
        <v>-30.513404829199999</v>
      </c>
      <c r="I71" s="60">
        <v>39.145457359799998</v>
      </c>
      <c r="J71" s="65">
        <f t="shared" ca="1" si="6"/>
        <v>-88.189612363199998</v>
      </c>
      <c r="K71" s="55">
        <f t="shared" ca="1" si="7"/>
        <v>6.6945539783000001</v>
      </c>
      <c r="L71" s="66">
        <f t="shared" ca="1" si="8"/>
        <v>53</v>
      </c>
      <c r="M71">
        <f t="shared" si="10"/>
        <v>5</v>
      </c>
    </row>
    <row r="72" spans="1:158" ht="13.5" thickBot="1" x14ac:dyDescent="0.25">
      <c r="A72" s="12">
        <v>2</v>
      </c>
      <c r="B72" s="4">
        <v>833.33333333334792</v>
      </c>
      <c r="C72" s="4">
        <v>3.9269908169872414</v>
      </c>
      <c r="D72" s="4">
        <f t="shared" si="5"/>
        <v>9</v>
      </c>
      <c r="E72" s="43">
        <f t="shared" si="11"/>
        <v>-589.25565098880008</v>
      </c>
      <c r="F72" s="44">
        <f t="shared" si="9"/>
        <v>-589.25565098879986</v>
      </c>
      <c r="G72" s="53" t="s">
        <v>24</v>
      </c>
      <c r="H72" s="43">
        <v>3.3083200986999999</v>
      </c>
      <c r="I72" s="61">
        <v>16.7358050773</v>
      </c>
      <c r="J72" s="65">
        <f t="shared" ca="1" si="6"/>
        <v>-56.050709763999997</v>
      </c>
      <c r="K72" s="55">
        <f t="shared" ca="1" si="7"/>
        <v>-69.132799173699993</v>
      </c>
      <c r="L72" s="66">
        <f t="shared" ca="1" si="8"/>
        <v>56</v>
      </c>
      <c r="M72">
        <f t="shared" si="10"/>
        <v>6</v>
      </c>
      <c r="AN72" t="s">
        <v>26</v>
      </c>
      <c r="AO72">
        <v>1</v>
      </c>
      <c r="AP72">
        <f>AO72+1</f>
        <v>2</v>
      </c>
      <c r="AQ72">
        <f>AP72+1</f>
        <v>3</v>
      </c>
      <c r="AR72">
        <f>AQ72+1</f>
        <v>4</v>
      </c>
      <c r="AS72">
        <f>AR72+1</f>
        <v>5</v>
      </c>
      <c r="AT72">
        <f t="shared" ref="AT72:AZ72" si="12">AS72+1</f>
        <v>6</v>
      </c>
      <c r="AU72">
        <f t="shared" si="12"/>
        <v>7</v>
      </c>
      <c r="AV72">
        <f t="shared" si="12"/>
        <v>8</v>
      </c>
      <c r="AW72">
        <f t="shared" si="12"/>
        <v>9</v>
      </c>
      <c r="AX72">
        <f t="shared" si="12"/>
        <v>10</v>
      </c>
      <c r="AY72">
        <f t="shared" si="12"/>
        <v>11</v>
      </c>
      <c r="AZ72">
        <f t="shared" si="12"/>
        <v>12</v>
      </c>
      <c r="BA72">
        <f t="shared" ref="BA72" si="13">AZ72+1</f>
        <v>13</v>
      </c>
      <c r="BB72">
        <f t="shared" ref="BB72" si="14">BA72+1</f>
        <v>14</v>
      </c>
      <c r="BC72">
        <f t="shared" ref="BC72" si="15">BB72+1</f>
        <v>15</v>
      </c>
      <c r="BD72">
        <f t="shared" ref="BD72" si="16">BC72+1</f>
        <v>16</v>
      </c>
      <c r="BE72">
        <f t="shared" ref="BE72" si="17">BD72+1</f>
        <v>17</v>
      </c>
      <c r="BF72">
        <f t="shared" ref="BF72" si="18">BE72+1</f>
        <v>18</v>
      </c>
    </row>
    <row r="73" spans="1:158" ht="13.5" thickBot="1" x14ac:dyDescent="0.25">
      <c r="A73" s="12">
        <v>2</v>
      </c>
      <c r="B73" s="4">
        <v>833.33333333329995</v>
      </c>
      <c r="C73" s="4">
        <v>4.7123889803846897</v>
      </c>
      <c r="D73" s="4"/>
      <c r="E73" s="33">
        <f t="shared" si="11"/>
        <v>-1.5314355686357137E-13</v>
      </c>
      <c r="F73" s="34">
        <f t="shared" si="9"/>
        <v>-833.33333333329995</v>
      </c>
      <c r="G73" s="50" t="s">
        <v>19</v>
      </c>
      <c r="H73" s="33">
        <v>3.6590044804000001</v>
      </c>
      <c r="I73" s="58">
        <v>14.0109081389</v>
      </c>
      <c r="J73" s="67">
        <f t="shared" ca="1" si="6"/>
        <v>28.685357644900002</v>
      </c>
      <c r="K73" s="68">
        <f t="shared" ca="1" si="7"/>
        <v>-69.952802835100002</v>
      </c>
      <c r="L73" s="69">
        <f t="shared" ca="1" si="8"/>
        <v>59</v>
      </c>
      <c r="M73">
        <f t="shared" si="10"/>
        <v>7</v>
      </c>
      <c r="AN73">
        <v>1</v>
      </c>
      <c r="AO73" s="90">
        <v>1</v>
      </c>
      <c r="AP73" s="93">
        <v>1</v>
      </c>
      <c r="AQ73" s="94">
        <v>1</v>
      </c>
      <c r="AR73" s="95">
        <v>1</v>
      </c>
      <c r="AS73" s="95">
        <v>1</v>
      </c>
      <c r="AT73" s="95">
        <v>1</v>
      </c>
      <c r="AV73">
        <v>1</v>
      </c>
      <c r="AW73">
        <v>1</v>
      </c>
      <c r="AY73">
        <v>1</v>
      </c>
      <c r="AZ73">
        <v>1</v>
      </c>
      <c r="BB73">
        <v>1</v>
      </c>
      <c r="BE73">
        <v>1</v>
      </c>
      <c r="BF73">
        <v>1</v>
      </c>
    </row>
    <row r="74" spans="1:158" x14ac:dyDescent="0.2">
      <c r="A74" s="12">
        <v>2</v>
      </c>
      <c r="B74" s="4">
        <v>833.33333333334792</v>
      </c>
      <c r="C74" s="4">
        <v>5.497787143782138</v>
      </c>
      <c r="D74" s="4">
        <f t="shared" si="5"/>
        <v>9</v>
      </c>
      <c r="E74" s="45">
        <f t="shared" si="11"/>
        <v>589.25565098879974</v>
      </c>
      <c r="F74" s="46">
        <f t="shared" si="9"/>
        <v>-589.25565098880008</v>
      </c>
      <c r="G74" s="54" t="s">
        <v>25</v>
      </c>
      <c r="H74" s="45">
        <v>27.2388908888</v>
      </c>
      <c r="I74" s="70">
        <v>9.4862179711000003</v>
      </c>
      <c r="J74" s="71">
        <f ca="1">INDEX(G67:$H$130,MATCH("Треугольник",OFFSET($G$67,0,0,64,1),0),2)</f>
        <v>3.9780494503999999</v>
      </c>
      <c r="K74" s="63">
        <f ca="1">INDEX($H$67:$I$130,MATCH(J74,$H$67:$H$130,0),2)</f>
        <v>96.199179989800001</v>
      </c>
      <c r="L74" s="64">
        <f>MATCH("Треугольник",$G67:G$130,0)</f>
        <v>2</v>
      </c>
      <c r="M74">
        <f t="shared" si="10"/>
        <v>8</v>
      </c>
      <c r="AN74">
        <f>AN73+1</f>
        <v>2</v>
      </c>
      <c r="AO74" s="91">
        <v>1</v>
      </c>
      <c r="AP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BA74">
        <v>1</v>
      </c>
      <c r="BC74">
        <v>1</v>
      </c>
    </row>
    <row r="75" spans="1:158" ht="13.5" x14ac:dyDescent="0.25">
      <c r="A75" s="12">
        <v>2</v>
      </c>
      <c r="B75" s="4">
        <v>1388.8888888889001</v>
      </c>
      <c r="C75" s="4">
        <v>0</v>
      </c>
      <c r="D75" s="47" t="str">
        <f>"Всего: "&amp;SUM(D67:D74)</f>
        <v>Всего: 64</v>
      </c>
      <c r="E75" s="43">
        <f t="shared" si="11"/>
        <v>1388.8888888889001</v>
      </c>
      <c r="F75" s="44">
        <f t="shared" si="9"/>
        <v>0</v>
      </c>
      <c r="G75" s="53" t="s">
        <v>24</v>
      </c>
      <c r="H75" s="43">
        <v>48.370385357300002</v>
      </c>
      <c r="I75" s="61">
        <v>56.500666600199999</v>
      </c>
      <c r="J75" s="72">
        <f ca="1">INDEX(OFFSET($G$67,L74,0,64-L74,2),MATCH("Треугольник",OFFSET($G$67,L74,0,64-L74,1),0),2)</f>
        <v>-46.479896814999996</v>
      </c>
      <c r="K75" s="55">
        <f t="shared" ca="1" si="7"/>
        <v>89.761709546199995</v>
      </c>
      <c r="L75" s="66">
        <f ca="1">MATCH("Треугольник",OFFSET($G$67,L74,0,64-L74,1),0)+L74</f>
        <v>14</v>
      </c>
      <c r="M75">
        <f t="shared" si="10"/>
        <v>9</v>
      </c>
      <c r="AN75">
        <f t="shared" ref="AN75:AN136" si="19">AN74+1</f>
        <v>3</v>
      </c>
      <c r="AO75" s="91">
        <v>1</v>
      </c>
      <c r="AP75">
        <v>1</v>
      </c>
      <c r="AQ75">
        <v>1</v>
      </c>
      <c r="AR75">
        <v>1</v>
      </c>
      <c r="AS75">
        <v>1</v>
      </c>
      <c r="AU75">
        <v>1</v>
      </c>
      <c r="AW75">
        <v>1</v>
      </c>
      <c r="AX75">
        <v>1</v>
      </c>
      <c r="BA75">
        <v>1</v>
      </c>
      <c r="BD75">
        <v>1</v>
      </c>
      <c r="BF75">
        <v>1</v>
      </c>
    </row>
    <row r="76" spans="1:158" x14ac:dyDescent="0.2">
      <c r="A76" s="12">
        <v>2</v>
      </c>
      <c r="B76" s="4">
        <v>1388.8888888889305</v>
      </c>
      <c r="C76" s="4">
        <v>0.48332194670611478</v>
      </c>
      <c r="D76" s="4"/>
      <c r="E76" s="39">
        <f t="shared" si="11"/>
        <v>1229.8000356294997</v>
      </c>
      <c r="F76" s="40">
        <f t="shared" si="9"/>
        <v>645.44885006080005</v>
      </c>
      <c r="G76" s="51" t="s">
        <v>22</v>
      </c>
      <c r="H76" s="39">
        <v>39.435535990799998</v>
      </c>
      <c r="I76" s="59">
        <v>106.3214352581</v>
      </c>
      <c r="J76" s="72">
        <f t="shared" ref="J76:J82" ca="1" si="20">INDEX(OFFSET($G$67,L75,0,64-L75,2),MATCH("Треугольник",OFFSET($G$67,L75,0,64-L75,1),0),2)</f>
        <v>25.831052755599998</v>
      </c>
      <c r="K76" s="55">
        <f t="shared" ca="1" si="7"/>
        <v>-37.793304173000003</v>
      </c>
      <c r="L76" s="66">
        <f t="shared" ref="L76:L82" ca="1" si="21">MATCH("Треугольник",OFFSET($G$67,L75,0,64-L75,1),0)+L75</f>
        <v>18</v>
      </c>
      <c r="M76">
        <f t="shared" si="10"/>
        <v>10</v>
      </c>
      <c r="AN76">
        <f t="shared" si="19"/>
        <v>4</v>
      </c>
      <c r="AO76" s="91">
        <v>1</v>
      </c>
      <c r="AP76">
        <v>1</v>
      </c>
      <c r="AQ76">
        <v>1</v>
      </c>
      <c r="AS76">
        <v>1</v>
      </c>
      <c r="AT76">
        <v>1</v>
      </c>
      <c r="AU76">
        <v>1</v>
      </c>
      <c r="AV76">
        <v>1</v>
      </c>
      <c r="BA76">
        <v>1</v>
      </c>
      <c r="BB76">
        <v>1</v>
      </c>
      <c r="BD76">
        <v>1</v>
      </c>
      <c r="BE76">
        <v>1</v>
      </c>
    </row>
    <row r="77" spans="1:158" x14ac:dyDescent="0.2">
      <c r="A77" s="12">
        <v>2</v>
      </c>
      <c r="B77" s="4">
        <v>1388.8888888888798</v>
      </c>
      <c r="C77" s="4">
        <v>0.96664389341222468</v>
      </c>
      <c r="D77" s="4"/>
      <c r="E77" s="41">
        <f t="shared" si="11"/>
        <v>788.97881490440011</v>
      </c>
      <c r="F77" s="42">
        <f t="shared" si="9"/>
        <v>1143.0331470745</v>
      </c>
      <c r="G77" s="52" t="s">
        <v>23</v>
      </c>
      <c r="H77" s="41">
        <v>1.2457451901000001</v>
      </c>
      <c r="I77" s="60">
        <v>141.13448102269999</v>
      </c>
      <c r="J77" s="72">
        <f t="shared" ca="1" si="20"/>
        <v>70.326098437300004</v>
      </c>
      <c r="K77" s="55">
        <f t="shared" ca="1" si="7"/>
        <v>63.549826819400003</v>
      </c>
      <c r="L77" s="66">
        <f t="shared" ca="1" si="21"/>
        <v>22</v>
      </c>
      <c r="M77">
        <f t="shared" si="10"/>
        <v>11</v>
      </c>
      <c r="AN77">
        <f t="shared" si="19"/>
        <v>5</v>
      </c>
      <c r="AO77" s="91">
        <v>1</v>
      </c>
      <c r="AP77">
        <v>1</v>
      </c>
      <c r="AS77">
        <v>1</v>
      </c>
      <c r="AT77">
        <v>1</v>
      </c>
      <c r="AV77">
        <v>1</v>
      </c>
      <c r="AX77">
        <v>1</v>
      </c>
      <c r="AY77">
        <v>1</v>
      </c>
      <c r="AZ77">
        <v>1</v>
      </c>
      <c r="BE77">
        <v>1</v>
      </c>
      <c r="BF77">
        <v>1</v>
      </c>
    </row>
    <row r="78" spans="1:158" x14ac:dyDescent="0.2">
      <c r="A78" s="12">
        <v>2</v>
      </c>
      <c r="B78" s="4">
        <v>1388.8888888889062</v>
      </c>
      <c r="C78" s="4">
        <v>1.4499658401183457</v>
      </c>
      <c r="D78" s="4"/>
      <c r="E78" s="45">
        <f t="shared" si="11"/>
        <v>167.41205591020108</v>
      </c>
      <c r="F78" s="46">
        <f t="shared" si="9"/>
        <v>1378.7623251361999</v>
      </c>
      <c r="G78" s="54" t="s">
        <v>25</v>
      </c>
      <c r="H78" s="45">
        <v>-20.352687496800002</v>
      </c>
      <c r="I78" s="70">
        <v>169.62503013</v>
      </c>
      <c r="J78" s="72">
        <f t="shared" ca="1" si="20"/>
        <v>-45.017979548600003</v>
      </c>
      <c r="K78" s="55">
        <f t="shared" ca="1" si="7"/>
        <v>4.5652674327999998</v>
      </c>
      <c r="L78" s="66">
        <f t="shared" ca="1" si="21"/>
        <v>32</v>
      </c>
      <c r="M78">
        <f t="shared" si="10"/>
        <v>12</v>
      </c>
      <c r="AN78">
        <f t="shared" si="19"/>
        <v>6</v>
      </c>
      <c r="AO78" s="91">
        <v>1</v>
      </c>
      <c r="AP78">
        <v>1</v>
      </c>
      <c r="AQ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C78">
        <v>1</v>
      </c>
      <c r="BE78">
        <v>1</v>
      </c>
    </row>
    <row r="79" spans="1:158" x14ac:dyDescent="0.2">
      <c r="A79" s="12">
        <v>2</v>
      </c>
      <c r="B79" s="4">
        <v>1388.8888888888882</v>
      </c>
      <c r="C79" s="4">
        <v>1.9332877868245057</v>
      </c>
      <c r="D79" s="4"/>
      <c r="E79" s="43">
        <f t="shared" si="11"/>
        <v>-492.50678755909991</v>
      </c>
      <c r="F79" s="44">
        <f t="shared" si="9"/>
        <v>1298.6336703964002</v>
      </c>
      <c r="G79" s="53" t="s">
        <v>24</v>
      </c>
      <c r="H79" s="43">
        <v>-49.786287450000003</v>
      </c>
      <c r="I79" s="61">
        <v>136.92222534370001</v>
      </c>
      <c r="J79" s="72">
        <f t="shared" ca="1" si="20"/>
        <v>47.347908805400003</v>
      </c>
      <c r="K79" s="55">
        <f t="shared" ca="1" si="7"/>
        <v>-39.900872779700002</v>
      </c>
      <c r="L79" s="66">
        <f t="shared" ca="1" si="21"/>
        <v>37</v>
      </c>
      <c r="M79">
        <f t="shared" si="10"/>
        <v>13</v>
      </c>
      <c r="AN79">
        <f t="shared" si="19"/>
        <v>7</v>
      </c>
      <c r="AO79" s="91">
        <v>1</v>
      </c>
      <c r="AP79">
        <v>1</v>
      </c>
      <c r="AQ79">
        <v>1</v>
      </c>
      <c r="AS79">
        <v>1</v>
      </c>
      <c r="AT79">
        <v>1</v>
      </c>
      <c r="AW79">
        <v>1</v>
      </c>
      <c r="AX79">
        <v>1</v>
      </c>
      <c r="AY79">
        <v>1</v>
      </c>
      <c r="BC79">
        <v>1</v>
      </c>
      <c r="BE79">
        <v>1</v>
      </c>
      <c r="BF79">
        <v>1</v>
      </c>
    </row>
    <row r="80" spans="1:158" x14ac:dyDescent="0.2">
      <c r="A80" s="12">
        <v>2</v>
      </c>
      <c r="B80" s="4">
        <v>1388.8888888889221</v>
      </c>
      <c r="C80" s="4">
        <v>2.4166097335306356</v>
      </c>
      <c r="D80" s="4"/>
      <c r="E80" s="35">
        <f t="shared" si="11"/>
        <v>-1039.5982613487997</v>
      </c>
      <c r="F80" s="36">
        <f t="shared" si="9"/>
        <v>921.00369200110015</v>
      </c>
      <c r="G80" s="49" t="s">
        <v>20</v>
      </c>
      <c r="H80" s="35">
        <v>-46.479896814999996</v>
      </c>
      <c r="I80" s="57">
        <v>89.761709546199995</v>
      </c>
      <c r="J80" s="72">
        <f t="shared" ca="1" si="20"/>
        <v>79.462962238399996</v>
      </c>
      <c r="K80" s="55">
        <f t="shared" ca="1" si="7"/>
        <v>199.91272418649999</v>
      </c>
      <c r="L80" s="66">
        <f t="shared" ca="1" si="21"/>
        <v>43</v>
      </c>
      <c r="M80">
        <f t="shared" si="10"/>
        <v>14</v>
      </c>
      <c r="AN80">
        <f t="shared" si="19"/>
        <v>8</v>
      </c>
      <c r="AO80" s="91">
        <v>1</v>
      </c>
      <c r="AQ80">
        <v>1</v>
      </c>
      <c r="AT80">
        <v>1</v>
      </c>
      <c r="AU80">
        <v>1</v>
      </c>
      <c r="AW80">
        <v>1</v>
      </c>
      <c r="AY80">
        <v>1</v>
      </c>
      <c r="BB80">
        <v>1</v>
      </c>
      <c r="BE80">
        <v>1</v>
      </c>
    </row>
    <row r="81" spans="1:58" x14ac:dyDescent="0.2">
      <c r="A81" s="12">
        <v>2</v>
      </c>
      <c r="B81" s="4">
        <v>1388.8888888888732</v>
      </c>
      <c r="C81" s="4">
        <v>2.8999316802366941</v>
      </c>
      <c r="D81" s="4"/>
      <c r="E81" s="45">
        <f t="shared" si="11"/>
        <v>-1348.5303019805999</v>
      </c>
      <c r="F81" s="46">
        <f t="shared" si="9"/>
        <v>332.38286706610012</v>
      </c>
      <c r="G81" s="54" t="s">
        <v>25</v>
      </c>
      <c r="H81" s="45">
        <v>-47.879827467799998</v>
      </c>
      <c r="I81" s="70">
        <v>49.121068005600002</v>
      </c>
      <c r="J81" s="72">
        <f t="shared" ca="1" si="20"/>
        <v>-17.6515262785</v>
      </c>
      <c r="K81" s="55">
        <f t="shared" ca="1" si="7"/>
        <v>286.62099911680002</v>
      </c>
      <c r="L81" s="66">
        <f t="shared" ca="1" si="21"/>
        <v>47</v>
      </c>
      <c r="M81">
        <f t="shared" si="10"/>
        <v>15</v>
      </c>
      <c r="AN81">
        <f t="shared" si="19"/>
        <v>9</v>
      </c>
      <c r="AO81" s="91">
        <v>1</v>
      </c>
      <c r="AP81">
        <v>1</v>
      </c>
      <c r="AT81">
        <v>1</v>
      </c>
      <c r="AV81">
        <v>1</v>
      </c>
      <c r="AW81">
        <v>1</v>
      </c>
      <c r="AY81">
        <v>1</v>
      </c>
      <c r="BB81">
        <v>1</v>
      </c>
      <c r="BC81">
        <v>1</v>
      </c>
      <c r="BE81">
        <v>1</v>
      </c>
    </row>
    <row r="82" spans="1:58" ht="13.5" thickBot="1" x14ac:dyDescent="0.25">
      <c r="A82" s="12">
        <v>2</v>
      </c>
      <c r="B82" s="4">
        <v>1388.8888888888732</v>
      </c>
      <c r="C82" s="4">
        <v>3.3832536269428921</v>
      </c>
      <c r="D82" s="4"/>
      <c r="E82" s="33">
        <f t="shared" si="11"/>
        <v>-1348.5303019806001</v>
      </c>
      <c r="F82" s="34">
        <f t="shared" si="9"/>
        <v>-332.38286706609972</v>
      </c>
      <c r="G82" s="50" t="s">
        <v>19</v>
      </c>
      <c r="H82" s="33">
        <v>-30.240451418300001</v>
      </c>
      <c r="I82" s="58">
        <v>17.156276617300001</v>
      </c>
      <c r="J82" s="73">
        <f t="shared" ca="1" si="20"/>
        <v>123.14866033</v>
      </c>
      <c r="K82" s="68">
        <f t="shared" ca="1" si="7"/>
        <v>10.638388365300001</v>
      </c>
      <c r="L82" s="69">
        <f t="shared" ca="1" si="21"/>
        <v>63</v>
      </c>
      <c r="M82">
        <f t="shared" si="10"/>
        <v>16</v>
      </c>
      <c r="AN82">
        <f t="shared" si="19"/>
        <v>10</v>
      </c>
      <c r="AO82" s="91"/>
      <c r="AP82">
        <v>1</v>
      </c>
      <c r="AQ82">
        <v>1</v>
      </c>
      <c r="AS82">
        <v>1</v>
      </c>
      <c r="AU82">
        <v>1</v>
      </c>
      <c r="AV82">
        <v>1</v>
      </c>
      <c r="AX82">
        <v>1</v>
      </c>
      <c r="BC82">
        <v>1</v>
      </c>
      <c r="BF82">
        <v>1</v>
      </c>
    </row>
    <row r="83" spans="1:58" x14ac:dyDescent="0.2">
      <c r="A83" s="12">
        <v>2</v>
      </c>
      <c r="B83" s="4">
        <v>1388.8888888889221</v>
      </c>
      <c r="C83" s="4">
        <v>3.8665755736489507</v>
      </c>
      <c r="D83" s="4"/>
      <c r="E83" s="39">
        <f t="shared" si="11"/>
        <v>-1039.5982613488</v>
      </c>
      <c r="F83" s="40">
        <f t="shared" si="9"/>
        <v>-921.00369200109981</v>
      </c>
      <c r="G83" s="51" t="s">
        <v>22</v>
      </c>
      <c r="H83" s="39">
        <v>-14.402891821500001</v>
      </c>
      <c r="I83" s="40">
        <v>-9.7469026571999997</v>
      </c>
      <c r="J83" s="62">
        <f ca="1">INDEX($G$67:$H$130,MATCH("Круг",OFFSET($G$67,0,0,64,1),0),2)</f>
        <v>3.4038777568</v>
      </c>
      <c r="K83" s="63">
        <f ca="1">INDEX($H$67:$I$130,MATCH(J83,$H$67:$H$130,0),2)</f>
        <v>110.5531367296</v>
      </c>
      <c r="L83" s="64">
        <f>MATCH("Круг",$G67:G$130,0)</f>
        <v>3</v>
      </c>
      <c r="M83">
        <f t="shared" si="10"/>
        <v>17</v>
      </c>
      <c r="AN83">
        <f t="shared" si="19"/>
        <v>11</v>
      </c>
      <c r="AO83" s="91">
        <v>1</v>
      </c>
      <c r="AP83">
        <v>1</v>
      </c>
      <c r="AQ83">
        <v>1</v>
      </c>
      <c r="AU83">
        <v>1</v>
      </c>
      <c r="AY83">
        <v>1</v>
      </c>
      <c r="BC83">
        <v>1</v>
      </c>
    </row>
    <row r="84" spans="1:58" x14ac:dyDescent="0.2">
      <c r="A84" s="12">
        <v>2</v>
      </c>
      <c r="B84" s="4">
        <v>1388.8888888888882</v>
      </c>
      <c r="C84" s="4">
        <v>4.3498975203550803</v>
      </c>
      <c r="D84" s="4"/>
      <c r="E84" s="35">
        <f t="shared" si="11"/>
        <v>-492.50678755910047</v>
      </c>
      <c r="F84" s="36">
        <f t="shared" si="9"/>
        <v>-1298.6336703964</v>
      </c>
      <c r="G84" s="49" t="s">
        <v>20</v>
      </c>
      <c r="H84" s="35">
        <v>25.831052755599998</v>
      </c>
      <c r="I84" s="36">
        <v>-37.793304173000003</v>
      </c>
      <c r="J84" s="65">
        <f ca="1">INDEX(OFFSET($G$67,L83,0,64-L83,2),MATCH("Круг",OFFSET($G$67,L83,0,64-L83,1),0),2)</f>
        <v>3.6590044804000001</v>
      </c>
      <c r="K84" s="55">
        <f t="shared" ca="1" si="7"/>
        <v>14.0109081389</v>
      </c>
      <c r="L84" s="66">
        <f ca="1">MATCH("Круг",OFFSET($G$67,L83,0,64-L83,1),0)+L83</f>
        <v>7</v>
      </c>
      <c r="M84">
        <f t="shared" si="10"/>
        <v>18</v>
      </c>
      <c r="AN84">
        <f t="shared" si="19"/>
        <v>12</v>
      </c>
      <c r="AO84" s="91"/>
      <c r="AP84">
        <v>1</v>
      </c>
      <c r="AQ84">
        <v>1</v>
      </c>
      <c r="AS84">
        <v>1</v>
      </c>
      <c r="AW84">
        <v>1</v>
      </c>
      <c r="AY84">
        <v>1</v>
      </c>
      <c r="BC84">
        <v>1</v>
      </c>
      <c r="BF84">
        <v>1</v>
      </c>
    </row>
    <row r="85" spans="1:58" x14ac:dyDescent="0.2">
      <c r="A85" s="12">
        <v>2</v>
      </c>
      <c r="B85" s="4">
        <v>1388.8888888889062</v>
      </c>
      <c r="C85" s="4">
        <v>4.8332194670612409</v>
      </c>
      <c r="D85" s="4"/>
      <c r="E85" s="41">
        <f t="shared" si="11"/>
        <v>167.41205591020139</v>
      </c>
      <c r="F85" s="42">
        <f t="shared" si="9"/>
        <v>-1378.7623251361999</v>
      </c>
      <c r="G85" s="52" t="s">
        <v>23</v>
      </c>
      <c r="H85" s="41">
        <v>35.188627615100003</v>
      </c>
      <c r="I85" s="42">
        <v>-26.747760442299999</v>
      </c>
      <c r="J85" s="65">
        <f t="shared" ref="J85:J93" ca="1" si="22">INDEX(OFFSET($G$67,L84,0,64-L84,2),MATCH("Круг",OFFSET($G$67,L84,0,64-L84,1),0),2)</f>
        <v>-30.240451418300001</v>
      </c>
      <c r="K85" s="55">
        <f t="shared" ca="1" si="7"/>
        <v>17.156276617300001</v>
      </c>
      <c r="L85" s="66">
        <f t="shared" ref="L85:L93" ca="1" si="23">MATCH("Круг",OFFSET($G$67,L84,0,64-L84,1),0)+L84</f>
        <v>16</v>
      </c>
      <c r="M85">
        <f t="shared" si="10"/>
        <v>19</v>
      </c>
      <c r="AN85">
        <f t="shared" si="19"/>
        <v>13</v>
      </c>
      <c r="AO85" s="91"/>
      <c r="AP85">
        <v>1</v>
      </c>
      <c r="AQ85">
        <v>1</v>
      </c>
      <c r="AT85">
        <v>1</v>
      </c>
      <c r="AU85">
        <v>1</v>
      </c>
      <c r="AY85">
        <v>1</v>
      </c>
      <c r="BC85">
        <v>1</v>
      </c>
      <c r="BF85">
        <v>1</v>
      </c>
    </row>
    <row r="86" spans="1:58" x14ac:dyDescent="0.2">
      <c r="A86" s="12">
        <v>2</v>
      </c>
      <c r="B86" s="4">
        <v>1388.8888888888798</v>
      </c>
      <c r="C86" s="4">
        <v>5.3165414137673617</v>
      </c>
      <c r="D86" s="4"/>
      <c r="E86" s="39">
        <f t="shared" si="11"/>
        <v>788.9788149044</v>
      </c>
      <c r="F86" s="40">
        <f t="shared" si="9"/>
        <v>-1143.0331470745002</v>
      </c>
      <c r="G86" s="51" t="s">
        <v>22</v>
      </c>
      <c r="H86" s="39">
        <v>61.492122966899998</v>
      </c>
      <c r="I86" s="40">
        <v>10.225166451</v>
      </c>
      <c r="J86" s="65">
        <f t="shared" ca="1" si="22"/>
        <v>54.485422128400003</v>
      </c>
      <c r="K86" s="55">
        <f t="shared" ca="1" si="7"/>
        <v>30.476930337700001</v>
      </c>
      <c r="L86" s="66">
        <f t="shared" ca="1" si="23"/>
        <v>21</v>
      </c>
      <c r="M86">
        <f t="shared" si="10"/>
        <v>20</v>
      </c>
      <c r="AN86">
        <f t="shared" si="19"/>
        <v>14</v>
      </c>
      <c r="AO86" s="91"/>
      <c r="AP86">
        <v>1</v>
      </c>
      <c r="AQ86">
        <v>1</v>
      </c>
      <c r="AW86">
        <v>1</v>
      </c>
      <c r="BC86">
        <v>1</v>
      </c>
    </row>
    <row r="87" spans="1:58" x14ac:dyDescent="0.2">
      <c r="A87" s="12">
        <v>2</v>
      </c>
      <c r="B87" s="4">
        <v>1388.8888888889305</v>
      </c>
      <c r="C87" s="4">
        <v>5.7998633604734717</v>
      </c>
      <c r="D87" s="4"/>
      <c r="E87" s="33">
        <f t="shared" si="11"/>
        <v>1229.8000356294997</v>
      </c>
      <c r="F87" s="34">
        <f t="shared" si="9"/>
        <v>-645.44885006079994</v>
      </c>
      <c r="G87" s="50" t="s">
        <v>19</v>
      </c>
      <c r="H87" s="33">
        <v>54.485422128400003</v>
      </c>
      <c r="I87" s="34">
        <v>30.476930337700001</v>
      </c>
      <c r="J87" s="65">
        <f t="shared" ca="1" si="22"/>
        <v>76.082553671100001</v>
      </c>
      <c r="K87" s="55">
        <f t="shared" ca="1" si="7"/>
        <v>119.5420614474</v>
      </c>
      <c r="L87" s="66">
        <f t="shared" ca="1" si="23"/>
        <v>23</v>
      </c>
      <c r="M87">
        <f t="shared" si="10"/>
        <v>21</v>
      </c>
      <c r="AN87">
        <f t="shared" si="19"/>
        <v>15</v>
      </c>
      <c r="AO87" s="91"/>
      <c r="AQ87">
        <v>1</v>
      </c>
      <c r="AS87">
        <v>1</v>
      </c>
      <c r="AV87">
        <v>1</v>
      </c>
      <c r="AW87">
        <v>1</v>
      </c>
      <c r="BF87">
        <v>1</v>
      </c>
    </row>
    <row r="88" spans="1:58" x14ac:dyDescent="0.2">
      <c r="A88" s="12">
        <v>2</v>
      </c>
      <c r="B88" s="4">
        <v>1944.4444444444</v>
      </c>
      <c r="C88" s="4">
        <v>0</v>
      </c>
      <c r="D88" s="4"/>
      <c r="E88" s="35">
        <f t="shared" si="11"/>
        <v>1944.4444444444</v>
      </c>
      <c r="F88" s="36">
        <f t="shared" si="9"/>
        <v>0</v>
      </c>
      <c r="G88" s="49" t="s">
        <v>20</v>
      </c>
      <c r="H88" s="35">
        <v>70.326098437300004</v>
      </c>
      <c r="I88" s="36">
        <v>63.549826819400003</v>
      </c>
      <c r="J88" s="65">
        <f t="shared" ca="1" si="22"/>
        <v>-12.7770317205</v>
      </c>
      <c r="K88" s="55">
        <f t="shared" ca="1" si="7"/>
        <v>225.7780571875</v>
      </c>
      <c r="L88" s="66">
        <f t="shared" ca="1" si="23"/>
        <v>26</v>
      </c>
      <c r="M88">
        <f t="shared" si="10"/>
        <v>22</v>
      </c>
      <c r="AN88">
        <f t="shared" si="19"/>
        <v>16</v>
      </c>
      <c r="AO88" s="91">
        <v>1</v>
      </c>
      <c r="AP88">
        <v>1</v>
      </c>
      <c r="AQ88">
        <v>1</v>
      </c>
    </row>
    <row r="89" spans="1:58" x14ac:dyDescent="0.2">
      <c r="A89" s="12">
        <v>2</v>
      </c>
      <c r="B89" s="4">
        <v>1944.444444444473</v>
      </c>
      <c r="C89" s="4">
        <v>0.33069396353575897</v>
      </c>
      <c r="D89" s="4"/>
      <c r="E89" s="33">
        <f t="shared" si="11"/>
        <v>1839.0890810845999</v>
      </c>
      <c r="F89" s="34">
        <f t="shared" si="9"/>
        <v>631.36007900909999</v>
      </c>
      <c r="G89" s="50" t="s">
        <v>19</v>
      </c>
      <c r="H89" s="33">
        <v>76.082553671100001</v>
      </c>
      <c r="I89" s="58">
        <v>119.5420614474</v>
      </c>
      <c r="J89" s="65">
        <f t="shared" ca="1" si="22"/>
        <v>-48.964616333000002</v>
      </c>
      <c r="K89" s="55">
        <f t="shared" ca="1" si="7"/>
        <v>103.6721709654</v>
      </c>
      <c r="L89" s="66">
        <f t="shared" ca="1" si="23"/>
        <v>30</v>
      </c>
      <c r="M89">
        <f t="shared" si="10"/>
        <v>23</v>
      </c>
      <c r="AN89">
        <f t="shared" si="19"/>
        <v>17</v>
      </c>
      <c r="AO89" s="91"/>
      <c r="AP89">
        <v>1</v>
      </c>
      <c r="AQ89">
        <v>1</v>
      </c>
      <c r="AW89">
        <v>1</v>
      </c>
      <c r="AX89">
        <v>1</v>
      </c>
    </row>
    <row r="90" spans="1:58" x14ac:dyDescent="0.2">
      <c r="A90" s="12">
        <v>2</v>
      </c>
      <c r="B90" s="4">
        <v>1944.4444444444775</v>
      </c>
      <c r="C90" s="4">
        <v>0.6613879270715376</v>
      </c>
      <c r="D90" s="4"/>
      <c r="E90" s="43">
        <f t="shared" si="11"/>
        <v>1534.4398793819</v>
      </c>
      <c r="F90" s="44">
        <f t="shared" si="9"/>
        <v>1194.3024968965999</v>
      </c>
      <c r="G90" s="53" t="s">
        <v>24</v>
      </c>
      <c r="H90" s="43">
        <v>35.429600413899998</v>
      </c>
      <c r="I90" s="61">
        <v>154.71481415709999</v>
      </c>
      <c r="J90" s="65">
        <f t="shared" ca="1" si="22"/>
        <v>-11.118621669099999</v>
      </c>
      <c r="K90" s="55">
        <f t="shared" ca="1" si="7"/>
        <v>-53.944877533300001</v>
      </c>
      <c r="L90" s="66">
        <f t="shared" ca="1" si="23"/>
        <v>34</v>
      </c>
      <c r="M90">
        <f t="shared" si="10"/>
        <v>24</v>
      </c>
      <c r="AN90">
        <f t="shared" si="19"/>
        <v>18</v>
      </c>
      <c r="AO90" s="91">
        <v>1</v>
      </c>
      <c r="AP90">
        <v>1</v>
      </c>
      <c r="AQ90">
        <v>1</v>
      </c>
    </row>
    <row r="91" spans="1:58" x14ac:dyDescent="0.2">
      <c r="A91" s="12">
        <v>2</v>
      </c>
      <c r="B91" s="4">
        <v>1944.4444444444632</v>
      </c>
      <c r="C91" s="4">
        <v>0.99208189060729379</v>
      </c>
      <c r="D91" s="4"/>
      <c r="E91" s="37">
        <f t="shared" si="11"/>
        <v>1063.5103074603001</v>
      </c>
      <c r="F91" s="38">
        <f t="shared" si="9"/>
        <v>1627.8237077327001</v>
      </c>
      <c r="G91" s="48" t="s">
        <v>21</v>
      </c>
      <c r="H91" s="37">
        <v>3.3608634558000001</v>
      </c>
      <c r="I91" s="56">
        <v>204.0805889225</v>
      </c>
      <c r="J91" s="65">
        <f t="shared" ca="1" si="22"/>
        <v>-59.196772162800002</v>
      </c>
      <c r="K91" s="55">
        <f t="shared" ca="1" si="7"/>
        <v>252.6391519515</v>
      </c>
      <c r="L91" s="66">
        <f t="shared" ca="1" si="23"/>
        <v>48</v>
      </c>
      <c r="M91">
        <f t="shared" si="10"/>
        <v>25</v>
      </c>
      <c r="AN91">
        <f t="shared" si="19"/>
        <v>19</v>
      </c>
      <c r="AO91" s="91"/>
      <c r="AQ91">
        <v>1</v>
      </c>
    </row>
    <row r="92" spans="1:58" x14ac:dyDescent="0.2">
      <c r="A92" s="12">
        <v>2</v>
      </c>
      <c r="B92" s="4">
        <v>1944.4444444444548</v>
      </c>
      <c r="C92" s="4">
        <v>1.3227758541430534</v>
      </c>
      <c r="D92" s="4"/>
      <c r="E92" s="33">
        <f t="shared" si="11"/>
        <v>477.33289166270038</v>
      </c>
      <c r="F92" s="34">
        <f t="shared" si="9"/>
        <v>1884.9449615486999</v>
      </c>
      <c r="G92" s="50" t="s">
        <v>19</v>
      </c>
      <c r="H92" s="33">
        <v>-12.7770317205</v>
      </c>
      <c r="I92" s="58">
        <v>225.7780571875</v>
      </c>
      <c r="J92" s="65">
        <f t="shared" ca="1" si="22"/>
        <v>7.5522215989000001</v>
      </c>
      <c r="K92" s="55">
        <f t="shared" ca="1" si="7"/>
        <v>-81.049681116499997</v>
      </c>
      <c r="L92" s="66">
        <f t="shared" ca="1" si="23"/>
        <v>58</v>
      </c>
      <c r="M92">
        <f t="shared" si="10"/>
        <v>26</v>
      </c>
      <c r="AN92">
        <f t="shared" si="19"/>
        <v>20</v>
      </c>
      <c r="AO92" s="91">
        <v>1</v>
      </c>
      <c r="AQ92">
        <v>1</v>
      </c>
      <c r="AS92">
        <v>1</v>
      </c>
      <c r="AX92">
        <v>1</v>
      </c>
    </row>
    <row r="93" spans="1:58" ht="13.5" thickBot="1" x14ac:dyDescent="0.25">
      <c r="A93" s="12">
        <v>2</v>
      </c>
      <c r="B93" s="4">
        <v>1944.4444444444389</v>
      </c>
      <c r="C93" s="4">
        <v>1.6534698176788196</v>
      </c>
      <c r="D93" s="4"/>
      <c r="E93" s="39">
        <f t="shared" si="11"/>
        <v>-160.57094952949794</v>
      </c>
      <c r="F93" s="40">
        <f t="shared" si="9"/>
        <v>1937.8031808462999</v>
      </c>
      <c r="G93" s="51" t="s">
        <v>22</v>
      </c>
      <c r="H93" s="39">
        <v>-27.9689273505</v>
      </c>
      <c r="I93" s="59">
        <v>209.12877088900001</v>
      </c>
      <c r="J93" s="67">
        <f t="shared" ca="1" si="22"/>
        <v>98.842795441800007</v>
      </c>
      <c r="K93" s="68">
        <f t="shared" ca="1" si="7"/>
        <v>-56.619062506399999</v>
      </c>
      <c r="L93" s="69">
        <f t="shared" ca="1" si="23"/>
        <v>61</v>
      </c>
      <c r="M93">
        <f t="shared" si="10"/>
        <v>27</v>
      </c>
      <c r="AN93">
        <f t="shared" si="19"/>
        <v>21</v>
      </c>
      <c r="AO93" s="91">
        <v>1</v>
      </c>
      <c r="AP93">
        <v>1</v>
      </c>
      <c r="AQ93">
        <v>1</v>
      </c>
      <c r="AS93">
        <v>1</v>
      </c>
    </row>
    <row r="94" spans="1:58" x14ac:dyDescent="0.2">
      <c r="A94" s="12">
        <v>2</v>
      </c>
      <c r="B94" s="4">
        <v>1944.4444444444059</v>
      </c>
      <c r="C94" s="4">
        <v>1.9841637812146047</v>
      </c>
      <c r="D94" s="4"/>
      <c r="E94" s="41">
        <f t="shared" si="11"/>
        <v>-781.07443682520011</v>
      </c>
      <c r="F94" s="42">
        <f t="shared" si="9"/>
        <v>1780.6703573847999</v>
      </c>
      <c r="G94" s="52" t="s">
        <v>23</v>
      </c>
      <c r="H94" s="41">
        <v>-46.551733657900002</v>
      </c>
      <c r="I94" s="42">
        <v>180.07126898929999</v>
      </c>
      <c r="J94" s="62">
        <f ca="1">INDEX($G$67:$H$130,MATCH("Крест",OFFSET($G$67,0,0,64,1),0),2)</f>
        <v>-5.7735069051999997</v>
      </c>
      <c r="K94" s="63">
        <f ca="1">INDEX($H$67:$I$130,MATCH(J94,$H$67:$H$130,0),2)</f>
        <v>85.3439481212</v>
      </c>
      <c r="L94" s="64">
        <f>MATCH("Крест",$G$67:$G$130,0)</f>
        <v>4</v>
      </c>
      <c r="M94">
        <f t="shared" si="10"/>
        <v>28</v>
      </c>
      <c r="Q94" s="31">
        <v>-2500</v>
      </c>
      <c r="R94" s="32">
        <v>3.06287113727155E-13</v>
      </c>
      <c r="T94" s="4">
        <v>-88.189612363199998</v>
      </c>
      <c r="U94" s="4">
        <v>6.6945539783000001</v>
      </c>
      <c r="AN94">
        <f t="shared" si="19"/>
        <v>22</v>
      </c>
      <c r="AO94" s="91">
        <v>1</v>
      </c>
      <c r="AQ94">
        <v>1</v>
      </c>
      <c r="AS94">
        <v>1</v>
      </c>
    </row>
    <row r="95" spans="1:58" x14ac:dyDescent="0.2">
      <c r="A95" s="12">
        <v>2</v>
      </c>
      <c r="B95" s="4">
        <v>1944.4444444444532</v>
      </c>
      <c r="C95" s="4">
        <v>2.3148577447503875</v>
      </c>
      <c r="D95" s="4"/>
      <c r="E95" s="37">
        <f t="shared" si="11"/>
        <v>-1316.9363892722997</v>
      </c>
      <c r="F95" s="38">
        <f t="shared" si="9"/>
        <v>1430.5742707533002</v>
      </c>
      <c r="G95" s="48" t="s">
        <v>21</v>
      </c>
      <c r="H95" s="37">
        <v>-52.509839578499999</v>
      </c>
      <c r="I95" s="38">
        <v>150.28570955660001</v>
      </c>
      <c r="J95" s="65">
        <f ca="1">INDEX(OFFSET($G$67,L94,0,64-L94,2),MATCH("Крест",OFFSET($G$67,L94,0,64-L94,1),0),2)</f>
        <v>39.435535990799998</v>
      </c>
      <c r="K95" s="55">
        <f t="shared" ca="1" si="7"/>
        <v>106.3214352581</v>
      </c>
      <c r="L95" s="66">
        <f ca="1">MATCH("Крест",OFFSET($G$67,L94,0,64-L94,1),0)+L94</f>
        <v>10</v>
      </c>
      <c r="M95">
        <f t="shared" si="10"/>
        <v>29</v>
      </c>
      <c r="Q95" s="31">
        <v>2500</v>
      </c>
      <c r="R95" s="32">
        <v>0</v>
      </c>
      <c r="T95" s="4">
        <v>112.90264133479999</v>
      </c>
      <c r="U95" s="4">
        <v>94.939805957700003</v>
      </c>
      <c r="AN95">
        <f t="shared" si="19"/>
        <v>23</v>
      </c>
      <c r="AO95" s="91"/>
      <c r="AQ95">
        <v>1</v>
      </c>
    </row>
    <row r="96" spans="1:58" x14ac:dyDescent="0.2">
      <c r="A96" s="12">
        <v>2</v>
      </c>
      <c r="B96" s="4">
        <v>1944.4444444444898</v>
      </c>
      <c r="C96" s="4">
        <v>2.6455517082861273</v>
      </c>
      <c r="D96" s="4"/>
      <c r="E96" s="33">
        <f t="shared" si="11"/>
        <v>-1710.0878495681998</v>
      </c>
      <c r="F96" s="34">
        <f t="shared" si="9"/>
        <v>925.45326423880033</v>
      </c>
      <c r="G96" s="50" t="s">
        <v>19</v>
      </c>
      <c r="H96" s="33">
        <v>-48.964616333000002</v>
      </c>
      <c r="I96" s="34">
        <v>103.6721709654</v>
      </c>
      <c r="J96" s="65">
        <f t="shared" ref="J96:J104" ca="1" si="24">INDEX(OFFSET($G$67,L95,0,64-L95,2),MATCH("Крест",OFFSET($G$67,L95,0,64-L95,1),0),2)</f>
        <v>-14.402891821500001</v>
      </c>
      <c r="K96" s="55">
        <f t="shared" ca="1" si="7"/>
        <v>-9.7469026571999997</v>
      </c>
      <c r="L96" s="66">
        <f t="shared" ref="L96:L104" ca="1" si="25">MATCH("Крест",OFFSET($G$67,L95,0,64-L95,1),0)+L95</f>
        <v>17</v>
      </c>
      <c r="M96">
        <f t="shared" si="10"/>
        <v>30</v>
      </c>
      <c r="Q96" s="31">
        <v>1.531435568635775E-13</v>
      </c>
      <c r="R96" s="32">
        <v>2500</v>
      </c>
      <c r="T96" s="4">
        <v>-17.6515262785</v>
      </c>
      <c r="U96" s="4">
        <v>286.62099911680002</v>
      </c>
      <c r="AN96">
        <f t="shared" si="19"/>
        <v>24</v>
      </c>
      <c r="AO96" s="91">
        <v>1</v>
      </c>
      <c r="AP96">
        <v>1</v>
      </c>
      <c r="AQ96">
        <v>1</v>
      </c>
    </row>
    <row r="97" spans="1:45" x14ac:dyDescent="0.2">
      <c r="A97" s="12">
        <v>2</v>
      </c>
      <c r="B97" s="4">
        <v>1944.4444444444428</v>
      </c>
      <c r="C97" s="4">
        <v>2.9762456718218999</v>
      </c>
      <c r="D97" s="4"/>
      <c r="E97" s="39">
        <f t="shared" si="11"/>
        <v>-1917.9247566163999</v>
      </c>
      <c r="F97" s="40">
        <f t="shared" si="9"/>
        <v>320.04503665700042</v>
      </c>
      <c r="G97" s="51" t="s">
        <v>22</v>
      </c>
      <c r="H97" s="39">
        <v>-53.565914623099999</v>
      </c>
      <c r="I97" s="40">
        <v>42.800699136200002</v>
      </c>
      <c r="J97" s="65">
        <f t="shared" ca="1" si="24"/>
        <v>61.492122966899998</v>
      </c>
      <c r="K97" s="55">
        <f t="shared" ca="1" si="7"/>
        <v>10.225166451</v>
      </c>
      <c r="L97" s="66">
        <f t="shared" ca="1" si="25"/>
        <v>20</v>
      </c>
      <c r="M97">
        <f t="shared" si="10"/>
        <v>31</v>
      </c>
      <c r="Q97" s="31">
        <v>-4.594306705907325E-13</v>
      </c>
      <c r="R97" s="32">
        <v>-2500</v>
      </c>
      <c r="T97" s="4">
        <v>28.685357644900002</v>
      </c>
      <c r="U97" s="4">
        <v>-69.952802835100002</v>
      </c>
      <c r="AN97">
        <f t="shared" si="19"/>
        <v>25</v>
      </c>
      <c r="AO97" s="91"/>
      <c r="AS97">
        <v>1</v>
      </c>
    </row>
    <row r="98" spans="1:45" x14ac:dyDescent="0.2">
      <c r="A98" s="12">
        <v>2</v>
      </c>
      <c r="B98" s="4">
        <v>1944.4444444444428</v>
      </c>
      <c r="C98" s="4">
        <v>3.3069396353576863</v>
      </c>
      <c r="D98" s="4"/>
      <c r="E98" s="35">
        <f t="shared" si="11"/>
        <v>-1917.9247566164001</v>
      </c>
      <c r="F98" s="36">
        <f t="shared" si="9"/>
        <v>-320.04503665699997</v>
      </c>
      <c r="G98" s="49" t="s">
        <v>20</v>
      </c>
      <c r="H98" s="35">
        <v>-45.017979548600003</v>
      </c>
      <c r="I98" s="36">
        <v>4.5652674327999998</v>
      </c>
      <c r="J98" s="65">
        <f t="shared" ca="1" si="24"/>
        <v>-27.9689273505</v>
      </c>
      <c r="K98" s="55">
        <f t="shared" ca="1" si="7"/>
        <v>209.12877088900001</v>
      </c>
      <c r="L98" s="66">
        <f t="shared" ca="1" si="25"/>
        <v>27</v>
      </c>
      <c r="M98">
        <f t="shared" si="10"/>
        <v>32</v>
      </c>
      <c r="Q98" s="31">
        <v>-833.33333333329995</v>
      </c>
      <c r="R98" s="32">
        <v>1.0209570457571424E-13</v>
      </c>
      <c r="T98" s="4">
        <v>-30.513404829199999</v>
      </c>
      <c r="U98" s="4">
        <v>39.145457359799998</v>
      </c>
      <c r="AN98">
        <f t="shared" si="19"/>
        <v>26</v>
      </c>
      <c r="AO98" s="91">
        <v>1</v>
      </c>
      <c r="AS98">
        <v>1</v>
      </c>
    </row>
    <row r="99" spans="1:45" x14ac:dyDescent="0.2">
      <c r="A99" s="12">
        <v>2</v>
      </c>
      <c r="B99" s="4">
        <v>1944.4444444444898</v>
      </c>
      <c r="C99" s="4">
        <v>3.6376335988934589</v>
      </c>
      <c r="D99" s="4"/>
      <c r="E99" s="41">
        <f t="shared" si="11"/>
        <v>-1710.0878495682</v>
      </c>
      <c r="F99" s="42">
        <f t="shared" si="9"/>
        <v>-925.45326423879987</v>
      </c>
      <c r="G99" s="52" t="s">
        <v>23</v>
      </c>
      <c r="H99" s="41">
        <v>-33.671772469099999</v>
      </c>
      <c r="I99" s="42">
        <v>-43.813456790099998</v>
      </c>
      <c r="J99" s="65">
        <f t="shared" ca="1" si="24"/>
        <v>-53.565914623099999</v>
      </c>
      <c r="K99" s="55">
        <f t="shared" ca="1" si="7"/>
        <v>42.800699136200002</v>
      </c>
      <c r="L99" s="66">
        <f t="shared" ca="1" si="25"/>
        <v>31</v>
      </c>
      <c r="M99">
        <f t="shared" si="10"/>
        <v>33</v>
      </c>
      <c r="Q99" s="31">
        <v>833.33333333329995</v>
      </c>
      <c r="R99" s="32">
        <v>0</v>
      </c>
      <c r="T99" s="4">
        <v>10.409786602100001</v>
      </c>
      <c r="U99" s="4">
        <v>43.613331083600002</v>
      </c>
      <c r="AN99">
        <f t="shared" si="19"/>
        <v>27</v>
      </c>
      <c r="AO99" s="91">
        <v>1</v>
      </c>
      <c r="AP99">
        <v>1</v>
      </c>
      <c r="AQ99">
        <v>1</v>
      </c>
      <c r="AS99">
        <v>1</v>
      </c>
    </row>
    <row r="100" spans="1:45" x14ac:dyDescent="0.2">
      <c r="A100" s="12">
        <v>2</v>
      </c>
      <c r="B100" s="4">
        <v>1944.4444444444532</v>
      </c>
      <c r="C100" s="4">
        <v>3.9683275624291987</v>
      </c>
      <c r="D100" s="4"/>
      <c r="E100" s="33">
        <f t="shared" si="11"/>
        <v>-1316.9363892722999</v>
      </c>
      <c r="F100" s="34">
        <f t="shared" si="9"/>
        <v>-1430.5742707532997</v>
      </c>
      <c r="G100" s="50" t="s">
        <v>19</v>
      </c>
      <c r="H100" s="33">
        <v>-11.118621669099999</v>
      </c>
      <c r="I100" s="34">
        <v>-53.944877533300001</v>
      </c>
      <c r="J100" s="65">
        <f t="shared" ca="1" si="24"/>
        <v>33.7608040613</v>
      </c>
      <c r="K100" s="55">
        <f t="shared" ca="1" si="7"/>
        <v>254.113496575</v>
      </c>
      <c r="L100" s="66">
        <f t="shared" ca="1" si="25"/>
        <v>45</v>
      </c>
      <c r="M100">
        <f t="shared" si="10"/>
        <v>34</v>
      </c>
      <c r="Q100" s="31">
        <v>-1.5314355686357137E-13</v>
      </c>
      <c r="R100" s="32">
        <v>-833.33333333329995</v>
      </c>
      <c r="T100" s="4">
        <v>3.6590044804000001</v>
      </c>
      <c r="U100" s="4">
        <v>14.0109081389</v>
      </c>
      <c r="AN100">
        <f t="shared" si="19"/>
        <v>28</v>
      </c>
      <c r="AO100" s="91">
        <v>1</v>
      </c>
      <c r="AP100">
        <v>1</v>
      </c>
      <c r="AS100">
        <v>1</v>
      </c>
    </row>
    <row r="101" spans="1:45" x14ac:dyDescent="0.2">
      <c r="A101" s="12">
        <v>2</v>
      </c>
      <c r="B101" s="4">
        <v>1944.4444444444059</v>
      </c>
      <c r="C101" s="4">
        <v>4.2990215259649815</v>
      </c>
      <c r="D101" s="4"/>
      <c r="E101" s="45">
        <f t="shared" si="11"/>
        <v>-781.07443682520056</v>
      </c>
      <c r="F101" s="46">
        <f t="shared" si="9"/>
        <v>-1780.6703573847997</v>
      </c>
      <c r="G101" s="54" t="s">
        <v>25</v>
      </c>
      <c r="H101" s="45">
        <v>18.813837164500001</v>
      </c>
      <c r="I101" s="46">
        <v>-52.2031937068</v>
      </c>
      <c r="J101" s="65">
        <f t="shared" ca="1" si="24"/>
        <v>-82.374294462799995</v>
      </c>
      <c r="K101" s="55">
        <f t="shared" ca="1" si="7"/>
        <v>165.52912801190001</v>
      </c>
      <c r="L101" s="66">
        <f t="shared" ca="1" si="25"/>
        <v>50</v>
      </c>
      <c r="M101">
        <f t="shared" si="10"/>
        <v>35</v>
      </c>
      <c r="AN101">
        <f t="shared" si="19"/>
        <v>29</v>
      </c>
      <c r="AO101" s="91"/>
      <c r="AQ101">
        <v>1</v>
      </c>
    </row>
    <row r="102" spans="1:45" x14ac:dyDescent="0.2">
      <c r="A102" s="12">
        <v>2</v>
      </c>
      <c r="B102" s="4">
        <v>1944.4444444444389</v>
      </c>
      <c r="C102" s="4">
        <v>4.6297154895007662</v>
      </c>
      <c r="D102" s="4"/>
      <c r="E102" s="43">
        <f t="shared" si="11"/>
        <v>-160.57094952949927</v>
      </c>
      <c r="F102" s="44">
        <f t="shared" si="9"/>
        <v>-1937.8031808462999</v>
      </c>
      <c r="G102" s="53" t="s">
        <v>24</v>
      </c>
      <c r="H102" s="43">
        <v>23.559780803399999</v>
      </c>
      <c r="I102" s="44">
        <v>-55.114578324699998</v>
      </c>
      <c r="J102" s="65">
        <f t="shared" ca="1" si="24"/>
        <v>-21.1448763056</v>
      </c>
      <c r="K102" s="55">
        <f t="shared" ca="1" si="7"/>
        <v>-59.441491404799997</v>
      </c>
      <c r="L102" s="66">
        <f t="shared" ca="1" si="25"/>
        <v>57</v>
      </c>
      <c r="M102">
        <f t="shared" si="10"/>
        <v>36</v>
      </c>
      <c r="AN102">
        <f t="shared" si="19"/>
        <v>30</v>
      </c>
      <c r="AO102" s="91">
        <v>1</v>
      </c>
      <c r="AQ102">
        <v>1</v>
      </c>
      <c r="AS102">
        <v>1</v>
      </c>
    </row>
    <row r="103" spans="1:45" x14ac:dyDescent="0.2">
      <c r="A103" s="12">
        <v>2</v>
      </c>
      <c r="B103" s="4">
        <v>1944.4444444444548</v>
      </c>
      <c r="C103" s="4">
        <v>4.960409453036533</v>
      </c>
      <c r="D103" s="4"/>
      <c r="E103" s="35">
        <f t="shared" si="11"/>
        <v>477.33289166270032</v>
      </c>
      <c r="F103" s="36">
        <f t="shared" si="9"/>
        <v>-1884.9449615486999</v>
      </c>
      <c r="G103" s="49" t="s">
        <v>20</v>
      </c>
      <c r="H103" s="35">
        <v>47.347908805400003</v>
      </c>
      <c r="I103" s="36">
        <v>-39.900872779700002</v>
      </c>
      <c r="J103" s="65">
        <f t="shared" ca="1" si="24"/>
        <v>69.212760340299994</v>
      </c>
      <c r="K103" s="55">
        <f t="shared" ca="1" si="7"/>
        <v>-65.7663441869</v>
      </c>
      <c r="L103" s="66">
        <f t="shared" ca="1" si="25"/>
        <v>60</v>
      </c>
      <c r="M103">
        <f t="shared" si="10"/>
        <v>37</v>
      </c>
      <c r="AN103">
        <f t="shared" si="19"/>
        <v>31</v>
      </c>
      <c r="AO103" s="91">
        <v>1</v>
      </c>
      <c r="AP103">
        <v>1</v>
      </c>
      <c r="AS103">
        <v>1</v>
      </c>
    </row>
    <row r="104" spans="1:45" ht="13.5" thickBot="1" x14ac:dyDescent="0.25">
      <c r="A104" s="12">
        <v>2</v>
      </c>
      <c r="B104" s="4">
        <v>1944.4444444444632</v>
      </c>
      <c r="C104" s="4">
        <v>5.2911034165722928</v>
      </c>
      <c r="D104" s="4"/>
      <c r="E104" s="45">
        <f t="shared" si="11"/>
        <v>1063.5103074603001</v>
      </c>
      <c r="F104" s="46">
        <f t="shared" si="9"/>
        <v>-1627.8237077327001</v>
      </c>
      <c r="G104" s="54" t="s">
        <v>25</v>
      </c>
      <c r="H104" s="45">
        <v>61.167733134099997</v>
      </c>
      <c r="I104" s="46">
        <v>-38.640747865400002</v>
      </c>
      <c r="J104" s="67">
        <f t="shared" ca="1" si="24"/>
        <v>135.47619357569999</v>
      </c>
      <c r="K104" s="68">
        <f t="shared" ca="1" si="7"/>
        <v>41.6996652041</v>
      </c>
      <c r="L104" s="69">
        <f t="shared" ca="1" si="25"/>
        <v>64</v>
      </c>
      <c r="M104">
        <f t="shared" si="10"/>
        <v>38</v>
      </c>
      <c r="AN104">
        <f t="shared" si="19"/>
        <v>32</v>
      </c>
      <c r="AO104" s="91">
        <v>1</v>
      </c>
      <c r="AP104">
        <v>1</v>
      </c>
      <c r="AQ104">
        <v>1</v>
      </c>
    </row>
    <row r="105" spans="1:45" x14ac:dyDescent="0.2">
      <c r="A105" s="12">
        <v>2</v>
      </c>
      <c r="B105" s="4">
        <v>1944.4444444444775</v>
      </c>
      <c r="C105" s="4">
        <v>5.621797380108049</v>
      </c>
      <c r="D105" s="4"/>
      <c r="E105" s="37">
        <f t="shared" si="11"/>
        <v>1534.4398793819</v>
      </c>
      <c r="F105" s="38">
        <f t="shared" si="9"/>
        <v>-1194.3024968965999</v>
      </c>
      <c r="G105" s="48" t="s">
        <v>21</v>
      </c>
      <c r="H105" s="37">
        <v>56.933682124699999</v>
      </c>
      <c r="I105" s="38">
        <v>12.829338398999999</v>
      </c>
      <c r="J105" s="62">
        <f ca="1">INDEX($G$67:$H$130,MATCH("ГорЛиния",OFFSET($G$67,0,0,64,1),0),2)</f>
        <v>-30.513404829199999</v>
      </c>
      <c r="K105" s="63">
        <f ca="1">INDEX($H$67:$I$130,MATCH(J105,$H$67:$H$130,0),2)</f>
        <v>39.145457359799998</v>
      </c>
      <c r="L105" s="64">
        <f>MATCH("ГорЛиния",$G$67:$G$130,0)</f>
        <v>5</v>
      </c>
      <c r="M105">
        <f t="shared" si="10"/>
        <v>39</v>
      </c>
      <c r="AN105">
        <f t="shared" si="19"/>
        <v>33</v>
      </c>
      <c r="AO105" s="91">
        <v>1</v>
      </c>
    </row>
    <row r="106" spans="1:45" x14ac:dyDescent="0.2">
      <c r="A106" s="12">
        <v>2</v>
      </c>
      <c r="B106" s="4">
        <v>1944.444444444473</v>
      </c>
      <c r="C106" s="4">
        <v>5.9524913436438274</v>
      </c>
      <c r="D106" s="4"/>
      <c r="E106" s="41">
        <f t="shared" si="11"/>
        <v>1839.0890810845999</v>
      </c>
      <c r="F106" s="42">
        <f t="shared" si="9"/>
        <v>-631.36007900910022</v>
      </c>
      <c r="G106" s="52" t="s">
        <v>23</v>
      </c>
      <c r="H106" s="41">
        <v>83.043691151199994</v>
      </c>
      <c r="I106" s="42">
        <v>30.942322406100001</v>
      </c>
      <c r="J106" s="65">
        <f ca="1">INDEX(OFFSET($G$67,L105,0,64-L105,2),MATCH("ГорЛиния",OFFSET($G$67,L105,0,64-L105,1),0),2)</f>
        <v>1.2457451901000001</v>
      </c>
      <c r="K106" s="55">
        <f t="shared" ca="1" si="7"/>
        <v>141.13448102269999</v>
      </c>
      <c r="L106" s="66">
        <f ca="1">MATCH("ГорЛиния",OFFSET($G$67,L105,0,64-L105,1),0)+L105</f>
        <v>11</v>
      </c>
      <c r="M106">
        <f t="shared" si="10"/>
        <v>40</v>
      </c>
      <c r="AN106">
        <f t="shared" si="19"/>
        <v>34</v>
      </c>
      <c r="AO106" s="91"/>
      <c r="AP106">
        <v>1</v>
      </c>
      <c r="AS106">
        <v>1</v>
      </c>
    </row>
    <row r="107" spans="1:45" x14ac:dyDescent="0.2">
      <c r="A107" s="12">
        <v>2</v>
      </c>
      <c r="B107" s="4">
        <v>2500</v>
      </c>
      <c r="C107" s="4">
        <v>0</v>
      </c>
      <c r="D107" s="4"/>
      <c r="E107" s="45">
        <f t="shared" si="11"/>
        <v>2500</v>
      </c>
      <c r="F107" s="46">
        <f t="shared" si="9"/>
        <v>0</v>
      </c>
      <c r="G107" s="54" t="s">
        <v>25</v>
      </c>
      <c r="H107" s="45">
        <v>112.90264133479999</v>
      </c>
      <c r="I107" s="46">
        <v>94.939805957700003</v>
      </c>
      <c r="J107" s="65">
        <f t="shared" ref="J107:J112" ca="1" si="26">INDEX(OFFSET($G$67,L106,0,64-L106,2),MATCH("ГорЛиния",OFFSET($G$67,L106,0,64-L106,1),0),2)</f>
        <v>35.188627615100003</v>
      </c>
      <c r="K107" s="55">
        <f t="shared" ca="1" si="7"/>
        <v>-26.747760442299999</v>
      </c>
      <c r="L107" s="66">
        <f t="shared" ref="L107:L112" ca="1" si="27">MATCH("ГорЛиния",OFFSET($G$67,L106,0,64-L106,1),0)+L106</f>
        <v>19</v>
      </c>
      <c r="M107">
        <f t="shared" si="10"/>
        <v>41</v>
      </c>
      <c r="AN107">
        <f t="shared" si="19"/>
        <v>35</v>
      </c>
      <c r="AO107" s="91">
        <v>1</v>
      </c>
      <c r="AP107">
        <v>1</v>
      </c>
      <c r="AQ107">
        <v>1</v>
      </c>
    </row>
    <row r="108" spans="1:45" x14ac:dyDescent="0.2">
      <c r="A108" s="12">
        <v>2</v>
      </c>
      <c r="B108" s="4">
        <v>2500.0000000000277</v>
      </c>
      <c r="C108" s="4">
        <v>0.26179938779914569</v>
      </c>
      <c r="D108" s="4"/>
      <c r="E108" s="41">
        <f t="shared" si="11"/>
        <v>2414.8145657227001</v>
      </c>
      <c r="F108" s="42">
        <f t="shared" si="9"/>
        <v>647.04761275630005</v>
      </c>
      <c r="G108" s="52" t="s">
        <v>23</v>
      </c>
      <c r="H108" s="41">
        <v>96.435621429400001</v>
      </c>
      <c r="I108" s="42">
        <v>147.254435317</v>
      </c>
      <c r="J108" s="65">
        <f t="shared" ca="1" si="26"/>
        <v>-46.551733657900002</v>
      </c>
      <c r="K108" s="55">
        <f t="shared" ca="1" si="7"/>
        <v>180.07126898929999</v>
      </c>
      <c r="L108" s="66">
        <f t="shared" ca="1" si="27"/>
        <v>28</v>
      </c>
      <c r="M108">
        <f t="shared" si="10"/>
        <v>42</v>
      </c>
      <c r="AN108">
        <f t="shared" si="19"/>
        <v>36</v>
      </c>
      <c r="AO108" s="91">
        <v>1</v>
      </c>
      <c r="AP108">
        <v>1</v>
      </c>
      <c r="AQ108">
        <v>1</v>
      </c>
    </row>
    <row r="109" spans="1:45" x14ac:dyDescent="0.2">
      <c r="A109" s="12">
        <v>2</v>
      </c>
      <c r="B109" s="4">
        <v>2500</v>
      </c>
      <c r="C109" s="4">
        <v>0.52359877559829826</v>
      </c>
      <c r="D109" s="4"/>
      <c r="E109" s="35">
        <f t="shared" si="11"/>
        <v>2165.0635094610975</v>
      </c>
      <c r="F109" s="36">
        <f t="shared" si="9"/>
        <v>1249.9999999999986</v>
      </c>
      <c r="G109" s="49" t="s">
        <v>20</v>
      </c>
      <c r="H109" s="35">
        <v>79.462962238399996</v>
      </c>
      <c r="I109" s="36">
        <v>199.91272418649999</v>
      </c>
      <c r="J109" s="65">
        <f t="shared" ca="1" si="26"/>
        <v>-33.671772469099999</v>
      </c>
      <c r="K109" s="55">
        <f t="shared" ca="1" si="7"/>
        <v>-43.813456790099998</v>
      </c>
      <c r="L109" s="66">
        <f t="shared" ca="1" si="27"/>
        <v>33</v>
      </c>
      <c r="M109">
        <f t="shared" si="10"/>
        <v>43</v>
      </c>
      <c r="AN109">
        <f t="shared" si="19"/>
        <v>37</v>
      </c>
      <c r="AO109" s="91">
        <v>1</v>
      </c>
      <c r="AP109">
        <v>1</v>
      </c>
      <c r="AQ109">
        <v>1</v>
      </c>
    </row>
    <row r="110" spans="1:45" x14ac:dyDescent="0.2">
      <c r="A110" s="12">
        <v>2</v>
      </c>
      <c r="B110" s="4">
        <v>2500.0000000000441</v>
      </c>
      <c r="C110" s="4">
        <v>0.78539816339744828</v>
      </c>
      <c r="D110" s="4"/>
      <c r="E110" s="45">
        <f t="shared" si="11"/>
        <v>1767.7669529664001</v>
      </c>
      <c r="F110" s="46">
        <f t="shared" si="9"/>
        <v>1767.7669529663999</v>
      </c>
      <c r="G110" s="54" t="s">
        <v>25</v>
      </c>
      <c r="H110" s="45">
        <v>51.870120513400003</v>
      </c>
      <c r="I110" s="46">
        <v>242.20166231210001</v>
      </c>
      <c r="J110" s="65">
        <f t="shared" ca="1" si="26"/>
        <v>83.043691151199994</v>
      </c>
      <c r="K110" s="55">
        <f t="shared" ca="1" si="7"/>
        <v>30.942322406100001</v>
      </c>
      <c r="L110" s="66">
        <f t="shared" ca="1" si="27"/>
        <v>40</v>
      </c>
      <c r="M110">
        <f t="shared" si="10"/>
        <v>44</v>
      </c>
      <c r="AN110">
        <f t="shared" si="19"/>
        <v>38</v>
      </c>
      <c r="AO110" s="91">
        <v>1</v>
      </c>
      <c r="AP110">
        <v>1</v>
      </c>
      <c r="AQ110">
        <v>1</v>
      </c>
      <c r="AS110">
        <v>1</v>
      </c>
    </row>
    <row r="111" spans="1:45" x14ac:dyDescent="0.2">
      <c r="A111" s="12">
        <v>2</v>
      </c>
      <c r="B111" s="4">
        <v>2500</v>
      </c>
      <c r="C111" s="4">
        <v>1.0471975511965983</v>
      </c>
      <c r="D111" s="4"/>
      <c r="E111" s="39">
        <f t="shared" si="11"/>
        <v>1249.9999999999989</v>
      </c>
      <c r="F111" s="40">
        <f t="shared" si="9"/>
        <v>2165.0635094610975</v>
      </c>
      <c r="G111" s="51" t="s">
        <v>22</v>
      </c>
      <c r="H111" s="39">
        <v>33.7608040613</v>
      </c>
      <c r="I111" s="40">
        <v>254.113496575</v>
      </c>
      <c r="J111" s="65">
        <f t="shared" ca="1" si="26"/>
        <v>96.435621429400001</v>
      </c>
      <c r="K111" s="55">
        <f t="shared" ca="1" si="7"/>
        <v>147.254435317</v>
      </c>
      <c r="L111" s="66">
        <f t="shared" ca="1" si="27"/>
        <v>42</v>
      </c>
      <c r="M111">
        <f t="shared" si="10"/>
        <v>45</v>
      </c>
      <c r="AN111">
        <f t="shared" si="19"/>
        <v>39</v>
      </c>
      <c r="AO111" s="91">
        <v>1</v>
      </c>
      <c r="AP111">
        <v>1</v>
      </c>
      <c r="AQ111">
        <v>1</v>
      </c>
      <c r="AS111">
        <v>1</v>
      </c>
    </row>
    <row r="112" spans="1:45" ht="13.5" thickBot="1" x14ac:dyDescent="0.25">
      <c r="A112" s="12">
        <v>2</v>
      </c>
      <c r="B112" s="4">
        <v>2500.0000000000277</v>
      </c>
      <c r="C112" s="4">
        <v>1.3089969389957512</v>
      </c>
      <c r="D112" s="4"/>
      <c r="E112" s="43">
        <f t="shared" si="11"/>
        <v>647.04761275629926</v>
      </c>
      <c r="F112" s="44">
        <f t="shared" si="9"/>
        <v>2414.8145657227001</v>
      </c>
      <c r="G112" s="53" t="s">
        <v>24</v>
      </c>
      <c r="H112" s="43">
        <v>4.9298162524000002</v>
      </c>
      <c r="I112" s="44">
        <v>262.1585429168</v>
      </c>
      <c r="J112" s="67">
        <f t="shared" ca="1" si="26"/>
        <v>-93.228716264200003</v>
      </c>
      <c r="K112" s="68">
        <f t="shared" ca="1" si="7"/>
        <v>52.386975875099999</v>
      </c>
      <c r="L112" s="69">
        <f t="shared" ca="1" si="27"/>
        <v>52</v>
      </c>
      <c r="M112">
        <f t="shared" si="10"/>
        <v>46</v>
      </c>
      <c r="AN112">
        <f t="shared" si="19"/>
        <v>40</v>
      </c>
      <c r="AO112" s="91">
        <v>1</v>
      </c>
      <c r="AQ112">
        <v>1</v>
      </c>
      <c r="AS112">
        <v>1</v>
      </c>
    </row>
    <row r="113" spans="1:45" x14ac:dyDescent="0.2">
      <c r="A113" s="12">
        <v>2</v>
      </c>
      <c r="B113" s="4">
        <v>2500</v>
      </c>
      <c r="C113" s="4">
        <v>1.5707963267948966</v>
      </c>
      <c r="D113" s="4"/>
      <c r="E113" s="35">
        <f t="shared" si="11"/>
        <v>1.531435568635775E-13</v>
      </c>
      <c r="F113" s="36">
        <f t="shared" si="9"/>
        <v>2500</v>
      </c>
      <c r="G113" s="49" t="s">
        <v>20</v>
      </c>
      <c r="H113" s="35">
        <v>-17.6515262785</v>
      </c>
      <c r="I113" s="36">
        <v>286.62099911680002</v>
      </c>
      <c r="J113" s="62">
        <f ca="1">INDEX($G$67:$H$130,MATCH("Квадрат",OFFSET($G$67,0,0,64,1),0),2)</f>
        <v>3.3083200986999999</v>
      </c>
      <c r="K113" s="63">
        <f ca="1">INDEX($H$67:$I$130,MATCH(J113,$H$67:$H$130,0),2)</f>
        <v>16.7358050773</v>
      </c>
      <c r="L113" s="64">
        <f>MATCH("Квадрат",$G$67:$G$130,0)</f>
        <v>6</v>
      </c>
      <c r="M113">
        <f t="shared" si="10"/>
        <v>47</v>
      </c>
      <c r="AN113">
        <f t="shared" si="19"/>
        <v>41</v>
      </c>
      <c r="AO113" s="91">
        <v>1</v>
      </c>
      <c r="AP113">
        <v>1</v>
      </c>
      <c r="AQ113">
        <v>1</v>
      </c>
      <c r="AS113">
        <v>1</v>
      </c>
    </row>
    <row r="114" spans="1:45" x14ac:dyDescent="0.2">
      <c r="A114" s="12">
        <v>2</v>
      </c>
      <c r="B114" s="4">
        <v>2500.0000000000277</v>
      </c>
      <c r="C114" s="4">
        <v>1.8325957145940419</v>
      </c>
      <c r="D114" s="4"/>
      <c r="E114" s="33">
        <f t="shared" si="11"/>
        <v>-647.04761275629903</v>
      </c>
      <c r="F114" s="34">
        <f t="shared" si="9"/>
        <v>2414.8145657227001</v>
      </c>
      <c r="G114" s="50" t="s">
        <v>19</v>
      </c>
      <c r="H114" s="33">
        <v>-59.196772162800002</v>
      </c>
      <c r="I114" s="34">
        <v>252.6391519515</v>
      </c>
      <c r="J114" s="65">
        <f ca="1">INDEX(OFFSET($G$67,L113,0,64-L113,2),MATCH("Квадрат",OFFSET($G$67,L113,0,64-L113,1),0),2)</f>
        <v>48.370385357300002</v>
      </c>
      <c r="K114" s="55">
        <f t="shared" ca="1" si="7"/>
        <v>56.500666600199999</v>
      </c>
      <c r="L114" s="66">
        <f ca="1">MATCH("Квадрат",OFFSET($G$67,L113,0,64-L113,1),0)+L113</f>
        <v>9</v>
      </c>
      <c r="M114">
        <f t="shared" si="10"/>
        <v>48</v>
      </c>
      <c r="AN114">
        <f t="shared" si="19"/>
        <v>42</v>
      </c>
      <c r="AO114" s="91">
        <v>1</v>
      </c>
      <c r="AP114">
        <v>1</v>
      </c>
      <c r="AQ114">
        <v>1</v>
      </c>
      <c r="AS114">
        <v>1</v>
      </c>
    </row>
    <row r="115" spans="1:45" x14ac:dyDescent="0.2">
      <c r="A115" s="12">
        <v>2</v>
      </c>
      <c r="B115" s="4">
        <v>2500</v>
      </c>
      <c r="C115" s="4">
        <v>2.0943951023931948</v>
      </c>
      <c r="D115" s="4"/>
      <c r="E115" s="45">
        <f t="shared" si="11"/>
        <v>-1249.9999999999984</v>
      </c>
      <c r="F115" s="46">
        <f t="shared" si="9"/>
        <v>2165.0635094610975</v>
      </c>
      <c r="G115" s="54" t="s">
        <v>25</v>
      </c>
      <c r="H115" s="45">
        <v>-63.3315642317</v>
      </c>
      <c r="I115" s="46">
        <v>209.51024679939999</v>
      </c>
      <c r="J115" s="65">
        <f t="shared" ref="J115:J121" ca="1" si="28">INDEX(OFFSET($G$67,L114,0,64-L114,2),MATCH("Квадрат",OFFSET($G$67,L114,0,64-L114,1),0),2)</f>
        <v>-49.786287450000003</v>
      </c>
      <c r="K115" s="55">
        <f t="shared" ca="1" si="7"/>
        <v>136.92222534370001</v>
      </c>
      <c r="L115" s="66">
        <f t="shared" ref="L115:L121" ca="1" si="29">MATCH("Квадрат",OFFSET($G$67,L114,0,64-L114,1),0)+L114</f>
        <v>13</v>
      </c>
      <c r="M115">
        <f t="shared" si="10"/>
        <v>49</v>
      </c>
      <c r="AN115">
        <f t="shared" si="19"/>
        <v>43</v>
      </c>
      <c r="AO115" s="91">
        <v>1</v>
      </c>
      <c r="AP115">
        <v>1</v>
      </c>
      <c r="AQ115">
        <v>1</v>
      </c>
      <c r="AS115">
        <v>1</v>
      </c>
    </row>
    <row r="116" spans="1:45" x14ac:dyDescent="0.2">
      <c r="A116" s="12">
        <v>2</v>
      </c>
      <c r="B116" s="4">
        <v>2500.0000000000441</v>
      </c>
      <c r="C116" s="4">
        <v>2.3561944901923448</v>
      </c>
      <c r="D116" s="4"/>
      <c r="E116" s="39">
        <f t="shared" si="11"/>
        <v>-1767.7669529663999</v>
      </c>
      <c r="F116" s="40">
        <f t="shared" si="9"/>
        <v>1767.7669529664001</v>
      </c>
      <c r="G116" s="51" t="s">
        <v>22</v>
      </c>
      <c r="H116" s="39">
        <v>-82.374294462799995</v>
      </c>
      <c r="I116" s="40">
        <v>165.52912801190001</v>
      </c>
      <c r="J116" s="65">
        <f t="shared" ca="1" si="28"/>
        <v>35.429600413899998</v>
      </c>
      <c r="K116" s="55">
        <f t="shared" ca="1" si="7"/>
        <v>154.71481415709999</v>
      </c>
      <c r="L116" s="66">
        <f t="shared" ca="1" si="29"/>
        <v>24</v>
      </c>
      <c r="M116">
        <f t="shared" si="10"/>
        <v>50</v>
      </c>
      <c r="AN116">
        <f t="shared" si="19"/>
        <v>44</v>
      </c>
      <c r="AO116" s="91">
        <v>1</v>
      </c>
      <c r="AP116">
        <v>1</v>
      </c>
      <c r="AQ116">
        <v>1</v>
      </c>
      <c r="AS116">
        <v>1</v>
      </c>
    </row>
    <row r="117" spans="1:45" x14ac:dyDescent="0.2">
      <c r="A117" s="12">
        <v>2</v>
      </c>
      <c r="B117" s="4">
        <v>2500</v>
      </c>
      <c r="C117" s="4">
        <v>2.6179938779914949</v>
      </c>
      <c r="D117" s="4"/>
      <c r="E117" s="43">
        <f t="shared" si="11"/>
        <v>-2165.0635094610975</v>
      </c>
      <c r="F117" s="44">
        <f t="shared" si="9"/>
        <v>1249.9999999999989</v>
      </c>
      <c r="G117" s="53" t="s">
        <v>24</v>
      </c>
      <c r="H117" s="43">
        <v>-112.2631403611</v>
      </c>
      <c r="I117" s="44">
        <v>116.05541171519999</v>
      </c>
      <c r="J117" s="65">
        <f t="shared" ca="1" si="28"/>
        <v>23.559780803399999</v>
      </c>
      <c r="K117" s="55">
        <f t="shared" ca="1" si="7"/>
        <v>-55.114578324699998</v>
      </c>
      <c r="L117" s="66">
        <f t="shared" ca="1" si="29"/>
        <v>36</v>
      </c>
      <c r="M117">
        <f t="shared" si="10"/>
        <v>51</v>
      </c>
      <c r="AN117">
        <f t="shared" si="19"/>
        <v>45</v>
      </c>
      <c r="AO117" s="91">
        <v>1</v>
      </c>
      <c r="AP117">
        <v>1</v>
      </c>
      <c r="AQ117">
        <v>1</v>
      </c>
    </row>
    <row r="118" spans="1:45" x14ac:dyDescent="0.2">
      <c r="A118" s="12">
        <v>2</v>
      </c>
      <c r="B118" s="4">
        <v>2500.0000000000277</v>
      </c>
      <c r="C118" s="4">
        <v>2.8797932657906475</v>
      </c>
      <c r="D118" s="4"/>
      <c r="E118" s="41">
        <f t="shared" si="11"/>
        <v>-2414.8145657226996</v>
      </c>
      <c r="F118" s="42">
        <f t="shared" si="9"/>
        <v>647.04761275630005</v>
      </c>
      <c r="G118" s="52" t="s">
        <v>23</v>
      </c>
      <c r="H118" s="41">
        <v>-93.228716264200003</v>
      </c>
      <c r="I118" s="42">
        <v>52.386975875099999</v>
      </c>
      <c r="J118" s="65">
        <f t="shared" ca="1" si="28"/>
        <v>4.9298162524000002</v>
      </c>
      <c r="K118" s="55">
        <f t="shared" ca="1" si="7"/>
        <v>262.1585429168</v>
      </c>
      <c r="L118" s="66">
        <f t="shared" ca="1" si="29"/>
        <v>46</v>
      </c>
      <c r="M118">
        <f t="shared" si="10"/>
        <v>52</v>
      </c>
      <c r="AN118">
        <f t="shared" si="19"/>
        <v>46</v>
      </c>
      <c r="AO118" s="91">
        <v>1</v>
      </c>
      <c r="AP118">
        <v>1</v>
      </c>
      <c r="AQ118">
        <v>1</v>
      </c>
    </row>
    <row r="119" spans="1:45" x14ac:dyDescent="0.2">
      <c r="A119" s="12">
        <v>2</v>
      </c>
      <c r="B119" s="4">
        <v>2500</v>
      </c>
      <c r="C119" s="4">
        <v>3.1415926535897931</v>
      </c>
      <c r="D119" s="4"/>
      <c r="E119" s="37">
        <f t="shared" si="11"/>
        <v>-2500</v>
      </c>
      <c r="F119" s="38">
        <f t="shared" si="9"/>
        <v>3.06287113727155E-13</v>
      </c>
      <c r="G119" s="48" t="s">
        <v>21</v>
      </c>
      <c r="H119" s="37">
        <v>-88.189612363199998</v>
      </c>
      <c r="I119" s="38">
        <v>6.6945539783000001</v>
      </c>
      <c r="J119" s="65">
        <f t="shared" ca="1" si="28"/>
        <v>-112.2631403611</v>
      </c>
      <c r="K119" s="55">
        <f t="shared" ca="1" si="7"/>
        <v>116.05541171519999</v>
      </c>
      <c r="L119" s="66">
        <f t="shared" ca="1" si="29"/>
        <v>51</v>
      </c>
      <c r="M119">
        <f t="shared" si="10"/>
        <v>53</v>
      </c>
      <c r="AN119">
        <f t="shared" si="19"/>
        <v>47</v>
      </c>
      <c r="AO119" s="91">
        <v>1</v>
      </c>
      <c r="AP119">
        <v>1</v>
      </c>
      <c r="AQ119">
        <v>1</v>
      </c>
    </row>
    <row r="120" spans="1:45" x14ac:dyDescent="0.2">
      <c r="A120" s="12">
        <v>2</v>
      </c>
      <c r="B120" s="4">
        <v>2500.0000000000277</v>
      </c>
      <c r="C120" s="4">
        <v>3.4033920413889387</v>
      </c>
      <c r="D120" s="4"/>
      <c r="E120" s="45">
        <f t="shared" si="11"/>
        <v>-2414.8145657227001</v>
      </c>
      <c r="F120" s="46">
        <f t="shared" si="9"/>
        <v>-647.04761275629949</v>
      </c>
      <c r="G120" s="54" t="s">
        <v>25</v>
      </c>
      <c r="H120" s="45">
        <v>-71.937792454999993</v>
      </c>
      <c r="I120" s="46">
        <v>-21.025635418499999</v>
      </c>
      <c r="J120" s="65">
        <f t="shared" ca="1" si="28"/>
        <v>-53.713847097600002</v>
      </c>
      <c r="K120" s="55">
        <f t="shared" ca="1" si="7"/>
        <v>-18.193090359100001</v>
      </c>
      <c r="L120" s="66">
        <f t="shared" ca="1" si="29"/>
        <v>55</v>
      </c>
      <c r="M120">
        <f t="shared" si="10"/>
        <v>54</v>
      </c>
      <c r="AN120">
        <f t="shared" si="19"/>
        <v>48</v>
      </c>
      <c r="AO120" s="91"/>
      <c r="AQ120">
        <v>1</v>
      </c>
    </row>
    <row r="121" spans="1:45" ht="13.5" thickBot="1" x14ac:dyDescent="0.25">
      <c r="A121" s="12">
        <v>2</v>
      </c>
      <c r="B121" s="4">
        <v>2500</v>
      </c>
      <c r="C121" s="4">
        <v>3.6651914291880914</v>
      </c>
      <c r="D121" s="4"/>
      <c r="E121" s="43">
        <f t="shared" si="11"/>
        <v>-2165.0635094610975</v>
      </c>
      <c r="F121" s="44">
        <f t="shared" si="9"/>
        <v>-1249.9999999999984</v>
      </c>
      <c r="G121" s="53" t="s">
        <v>24</v>
      </c>
      <c r="H121" s="43">
        <v>-53.713847097600002</v>
      </c>
      <c r="I121" s="44">
        <v>-18.193090359100001</v>
      </c>
      <c r="J121" s="67">
        <f t="shared" ca="1" si="28"/>
        <v>124.55112263319999</v>
      </c>
      <c r="K121" s="68">
        <f t="shared" ca="1" si="7"/>
        <v>-24.780064399099999</v>
      </c>
      <c r="L121" s="69">
        <f t="shared" ca="1" si="29"/>
        <v>62</v>
      </c>
      <c r="M121">
        <f t="shared" si="10"/>
        <v>55</v>
      </c>
      <c r="AN121">
        <f t="shared" si="19"/>
        <v>49</v>
      </c>
      <c r="AO121" s="91"/>
      <c r="AQ121">
        <v>1</v>
      </c>
    </row>
    <row r="122" spans="1:45" x14ac:dyDescent="0.2">
      <c r="A122" s="12">
        <v>2</v>
      </c>
      <c r="B122" s="4">
        <v>2500.0000000000441</v>
      </c>
      <c r="C122" s="4">
        <v>3.9269908169872414</v>
      </c>
      <c r="D122" s="4"/>
      <c r="E122" s="37">
        <f t="shared" si="11"/>
        <v>-1767.7669529664004</v>
      </c>
      <c r="F122" s="38">
        <f t="shared" si="9"/>
        <v>-1767.7669529663999</v>
      </c>
      <c r="G122" s="48" t="s">
        <v>21</v>
      </c>
      <c r="H122" s="37">
        <v>-56.050709763999997</v>
      </c>
      <c r="I122" s="38">
        <v>-69.132799173699993</v>
      </c>
      <c r="J122" s="62">
        <f ca="1">INDEX($G$67:$H$130,MATCH("Зигзаг",OFFSET($G$67,0,0,64,1),0),2)</f>
        <v>27.2388908888</v>
      </c>
      <c r="K122" s="63">
        <f ca="1">INDEX($H$67:$I$130,MATCH(J122,$H$67:$H$130,0),2)</f>
        <v>9.4862179711000003</v>
      </c>
      <c r="L122" s="64">
        <f>MATCH("Зигзаг",$G$67:$G$130,0)</f>
        <v>8</v>
      </c>
      <c r="M122">
        <f t="shared" si="10"/>
        <v>56</v>
      </c>
      <c r="AN122">
        <f t="shared" si="19"/>
        <v>50</v>
      </c>
      <c r="AO122" s="91"/>
      <c r="AQ122">
        <v>1</v>
      </c>
    </row>
    <row r="123" spans="1:45" x14ac:dyDescent="0.2">
      <c r="A123" s="12">
        <v>2</v>
      </c>
      <c r="B123" s="4">
        <v>2500</v>
      </c>
      <c r="C123" s="4">
        <v>4.1887902047863914</v>
      </c>
      <c r="D123" s="4"/>
      <c r="E123" s="39">
        <f t="shared" si="11"/>
        <v>-1249.9999999999991</v>
      </c>
      <c r="F123" s="40">
        <f t="shared" si="9"/>
        <v>-2165.0635094610971</v>
      </c>
      <c r="G123" s="51" t="s">
        <v>22</v>
      </c>
      <c r="H123" s="39">
        <v>-21.1448763056</v>
      </c>
      <c r="I123" s="40">
        <v>-59.441491404799997</v>
      </c>
      <c r="J123" s="65">
        <f ca="1">INDEX(OFFSET($G$67,L122,0,64-L122,2),MATCH("зигзаг",OFFSET($G$67,L122,0,64-L122,1),0),2)</f>
        <v>-20.352687496800002</v>
      </c>
      <c r="K123" s="55">
        <f t="shared" ca="1" si="7"/>
        <v>169.62503013</v>
      </c>
      <c r="L123" s="66">
        <f ca="1">MATCH("Зигзаг",OFFSET($G$67,L122,0,64-L122,1),0)+L122</f>
        <v>12</v>
      </c>
      <c r="M123">
        <f t="shared" si="10"/>
        <v>57</v>
      </c>
      <c r="AN123">
        <f t="shared" si="19"/>
        <v>51</v>
      </c>
      <c r="AO123" s="91"/>
      <c r="AQ123">
        <v>1</v>
      </c>
    </row>
    <row r="124" spans="1:45" x14ac:dyDescent="0.2">
      <c r="A124" s="12">
        <v>2</v>
      </c>
      <c r="B124" s="4">
        <v>2500.0000000000277</v>
      </c>
      <c r="C124" s="4">
        <v>4.4505895925855441</v>
      </c>
      <c r="D124" s="4"/>
      <c r="E124" s="33">
        <f t="shared" si="11"/>
        <v>-647.04761275630017</v>
      </c>
      <c r="F124" s="34">
        <f t="shared" si="9"/>
        <v>-2414.8145657226996</v>
      </c>
      <c r="G124" s="50" t="s">
        <v>19</v>
      </c>
      <c r="H124" s="33">
        <v>7.5522215989000001</v>
      </c>
      <c r="I124" s="34">
        <v>-81.049681116499997</v>
      </c>
      <c r="J124" s="65">
        <f t="shared" ref="J124:J130" ca="1" si="30">INDEX(OFFSET($G$67,L123,0,64-L123,2),MATCH("зигзаг",OFFSET($G$67,L123,0,64-L123,1),0),2)</f>
        <v>-47.879827467799998</v>
      </c>
      <c r="K124" s="55">
        <f t="shared" ca="1" si="7"/>
        <v>49.121068005600002</v>
      </c>
      <c r="L124" s="66">
        <f t="shared" ref="L124:L130" ca="1" si="31">MATCH("Зигзаг",OFFSET($G$67,L123,0,64-L123,1),0)+L123</f>
        <v>15</v>
      </c>
      <c r="M124">
        <f t="shared" si="10"/>
        <v>58</v>
      </c>
      <c r="AN124">
        <f t="shared" si="19"/>
        <v>52</v>
      </c>
      <c r="AO124" s="91"/>
    </row>
    <row r="125" spans="1:45" x14ac:dyDescent="0.2">
      <c r="A125" s="12">
        <v>2</v>
      </c>
      <c r="B125" s="4">
        <v>2500</v>
      </c>
      <c r="C125" s="4">
        <v>4.7123889803846897</v>
      </c>
      <c r="D125" s="4"/>
      <c r="E125" s="37">
        <f t="shared" si="11"/>
        <v>-4.594306705907325E-13</v>
      </c>
      <c r="F125" s="38">
        <f t="shared" si="9"/>
        <v>-2500</v>
      </c>
      <c r="G125" s="48" t="s">
        <v>21</v>
      </c>
      <c r="H125" s="37">
        <v>28.685357644900002</v>
      </c>
      <c r="I125" s="38">
        <v>-69.952802835100002</v>
      </c>
      <c r="J125" s="65">
        <f t="shared" ca="1" si="30"/>
        <v>18.813837164500001</v>
      </c>
      <c r="K125" s="55">
        <f t="shared" ca="1" si="7"/>
        <v>-52.2031937068</v>
      </c>
      <c r="L125" s="66">
        <f t="shared" ca="1" si="31"/>
        <v>35</v>
      </c>
      <c r="M125">
        <f t="shared" si="10"/>
        <v>59</v>
      </c>
      <c r="AN125">
        <f t="shared" si="19"/>
        <v>53</v>
      </c>
      <c r="AO125" s="91"/>
    </row>
    <row r="126" spans="1:45" x14ac:dyDescent="0.2">
      <c r="A126" s="12">
        <v>2</v>
      </c>
      <c r="B126" s="4">
        <v>2500.0000000000277</v>
      </c>
      <c r="C126" s="4">
        <v>4.9741883681838353</v>
      </c>
      <c r="D126" s="4"/>
      <c r="E126" s="39">
        <f t="shared" si="11"/>
        <v>647.04761275629926</v>
      </c>
      <c r="F126" s="40">
        <f t="shared" si="9"/>
        <v>-2414.8145657227001</v>
      </c>
      <c r="G126" s="51" t="s">
        <v>22</v>
      </c>
      <c r="H126" s="39">
        <v>69.212760340299994</v>
      </c>
      <c r="I126" s="40">
        <v>-65.7663441869</v>
      </c>
      <c r="J126" s="65">
        <f t="shared" ca="1" si="30"/>
        <v>61.167733134099997</v>
      </c>
      <c r="K126" s="55">
        <f t="shared" ca="1" si="7"/>
        <v>-38.640747865400002</v>
      </c>
      <c r="L126" s="66">
        <f t="shared" ca="1" si="31"/>
        <v>38</v>
      </c>
      <c r="M126">
        <f t="shared" si="10"/>
        <v>60</v>
      </c>
      <c r="AN126">
        <f t="shared" si="19"/>
        <v>54</v>
      </c>
      <c r="AO126" s="91"/>
    </row>
    <row r="127" spans="1:45" x14ac:dyDescent="0.2">
      <c r="A127" s="12">
        <v>2</v>
      </c>
      <c r="B127" s="4">
        <v>2500</v>
      </c>
      <c r="C127" s="4">
        <v>5.2359877559829879</v>
      </c>
      <c r="D127" s="4"/>
      <c r="E127" s="33">
        <f t="shared" si="11"/>
        <v>1249.9999999999984</v>
      </c>
      <c r="F127" s="34">
        <f t="shared" si="9"/>
        <v>-2165.0635094610975</v>
      </c>
      <c r="G127" s="50" t="s">
        <v>19</v>
      </c>
      <c r="H127" s="33">
        <v>98.842795441800007</v>
      </c>
      <c r="I127" s="34">
        <v>-56.619062506399999</v>
      </c>
      <c r="J127" s="65">
        <f t="shared" ca="1" si="30"/>
        <v>112.90264133479999</v>
      </c>
      <c r="K127" s="55">
        <f t="shared" ca="1" si="7"/>
        <v>94.939805957700003</v>
      </c>
      <c r="L127" s="66">
        <f t="shared" ca="1" si="31"/>
        <v>41</v>
      </c>
      <c r="M127">
        <f t="shared" si="10"/>
        <v>61</v>
      </c>
      <c r="AN127">
        <f t="shared" si="19"/>
        <v>55</v>
      </c>
      <c r="AO127" s="91"/>
    </row>
    <row r="128" spans="1:45" x14ac:dyDescent="0.2">
      <c r="A128" s="12">
        <v>2</v>
      </c>
      <c r="B128" s="4">
        <v>2500.0000000000441</v>
      </c>
      <c r="C128" s="4">
        <v>5.497787143782138</v>
      </c>
      <c r="D128" s="4"/>
      <c r="E128" s="43">
        <f t="shared" si="11"/>
        <v>1767.7669529663995</v>
      </c>
      <c r="F128" s="44">
        <f t="shared" si="9"/>
        <v>-1767.7669529664004</v>
      </c>
      <c r="G128" s="53" t="s">
        <v>24</v>
      </c>
      <c r="H128" s="43">
        <v>124.55112263319999</v>
      </c>
      <c r="I128" s="44">
        <v>-24.780064399099999</v>
      </c>
      <c r="J128" s="65">
        <f t="shared" ca="1" si="30"/>
        <v>51.870120513400003</v>
      </c>
      <c r="K128" s="55">
        <f t="shared" ca="1" si="7"/>
        <v>242.20166231210001</v>
      </c>
      <c r="L128" s="66">
        <f t="shared" ca="1" si="31"/>
        <v>44</v>
      </c>
      <c r="M128">
        <f t="shared" si="10"/>
        <v>62</v>
      </c>
      <c r="AN128">
        <f t="shared" si="19"/>
        <v>56</v>
      </c>
      <c r="AO128" s="91"/>
    </row>
    <row r="129" spans="1:58" x14ac:dyDescent="0.2">
      <c r="A129" s="12">
        <v>2</v>
      </c>
      <c r="B129" s="4">
        <v>2500</v>
      </c>
      <c r="C129" s="4">
        <v>5.759586531581288</v>
      </c>
      <c r="D129" s="4"/>
      <c r="E129" s="35">
        <f t="shared" si="11"/>
        <v>2165.0635094610971</v>
      </c>
      <c r="F129" s="36">
        <f t="shared" si="9"/>
        <v>-1249.9999999999991</v>
      </c>
      <c r="G129" s="49" t="s">
        <v>20</v>
      </c>
      <c r="H129" s="35">
        <v>123.14866033</v>
      </c>
      <c r="I129" s="36">
        <v>10.638388365300001</v>
      </c>
      <c r="J129" s="65">
        <f t="shared" ca="1" si="30"/>
        <v>-63.3315642317</v>
      </c>
      <c r="K129" s="55">
        <f t="shared" ca="1" si="7"/>
        <v>209.51024679939999</v>
      </c>
      <c r="L129" s="66">
        <f t="shared" ca="1" si="31"/>
        <v>49</v>
      </c>
      <c r="M129">
        <f t="shared" si="10"/>
        <v>63</v>
      </c>
      <c r="AN129">
        <f t="shared" si="19"/>
        <v>57</v>
      </c>
      <c r="AO129" s="91"/>
    </row>
    <row r="130" spans="1:58" ht="13.5" thickBot="1" x14ac:dyDescent="0.25">
      <c r="A130" s="12">
        <v>2</v>
      </c>
      <c r="B130" s="4">
        <v>2500.0000000000277</v>
      </c>
      <c r="C130" s="4">
        <v>6.0213859193804407</v>
      </c>
      <c r="D130" s="4"/>
      <c r="E130" s="39">
        <f t="shared" si="11"/>
        <v>2414.8145657226996</v>
      </c>
      <c r="F130" s="40">
        <f t="shared" si="9"/>
        <v>-647.0476127563004</v>
      </c>
      <c r="G130" s="51" t="s">
        <v>22</v>
      </c>
      <c r="H130" s="39">
        <v>135.47619357569999</v>
      </c>
      <c r="I130" s="40">
        <v>41.6996652041</v>
      </c>
      <c r="J130" s="67">
        <f t="shared" ca="1" si="30"/>
        <v>-71.937792454999993</v>
      </c>
      <c r="K130" s="68">
        <f t="shared" ca="1" si="7"/>
        <v>-21.025635418499999</v>
      </c>
      <c r="L130" s="69">
        <f t="shared" ca="1" si="31"/>
        <v>54</v>
      </c>
      <c r="M130">
        <f t="shared" si="10"/>
        <v>64</v>
      </c>
      <c r="AN130">
        <f t="shared" si="19"/>
        <v>58</v>
      </c>
      <c r="AO130" s="91"/>
    </row>
    <row r="131" spans="1:58" x14ac:dyDescent="0.2">
      <c r="A131" s="13">
        <v>3</v>
      </c>
      <c r="B131" s="5">
        <v>833.33333333329995</v>
      </c>
      <c r="C131" s="5">
        <v>0</v>
      </c>
      <c r="D131" s="5"/>
      <c r="E131" s="29">
        <f t="shared" si="11"/>
        <v>833.33333333329995</v>
      </c>
      <c r="F131" s="2">
        <f t="shared" si="9"/>
        <v>0</v>
      </c>
      <c r="G131" s="48" t="s">
        <v>21</v>
      </c>
      <c r="H131" s="5">
        <v>33.776031011699999</v>
      </c>
      <c r="I131" s="5">
        <v>-35.807859641999997</v>
      </c>
      <c r="J131" s="76">
        <f ca="1">INDEX(G$131:$H194,MATCH("ВертЛиния",OFFSET($G$131,0,0,64,1),0),2)</f>
        <v>33.776031011699999</v>
      </c>
      <c r="K131" s="63">
        <f ca="1">INDEX($H$131:$I$194,MATCH(J131,$H$131:$H$194,0),2)</f>
        <v>-35.807859641999997</v>
      </c>
      <c r="L131" s="64">
        <f>MATCH("ВертЛиния",$G$131:$G$194,0)</f>
        <v>1</v>
      </c>
      <c r="M131">
        <v>1</v>
      </c>
      <c r="AN131">
        <f t="shared" si="19"/>
        <v>59</v>
      </c>
      <c r="AO131" s="91"/>
    </row>
    <row r="132" spans="1:58" x14ac:dyDescent="0.2">
      <c r="A132" s="13">
        <v>3</v>
      </c>
      <c r="B132" s="5">
        <v>833.33333333334792</v>
      </c>
      <c r="C132" s="5">
        <v>0.78539816339744839</v>
      </c>
      <c r="D132" s="5"/>
      <c r="E132" s="29">
        <f t="shared" si="11"/>
        <v>589.25565098879986</v>
      </c>
      <c r="F132" s="2">
        <f t="shared" si="9"/>
        <v>589.25565098879997</v>
      </c>
      <c r="G132" s="49" t="s">
        <v>20</v>
      </c>
      <c r="H132" s="5">
        <v>13.867058140899999</v>
      </c>
      <c r="I132" s="5">
        <v>22.977498224400001</v>
      </c>
      <c r="J132" s="65">
        <f ca="1">INDEX(OFFSET($G$131,L131,0,64-L131,2),MATCH("ВертЛиния",OFFSET($G$131,L131,0,64-L131,1),0),2)</f>
        <v>67.566166641799995</v>
      </c>
      <c r="K132" s="55">
        <f t="shared" ref="K132:K137" ca="1" si="32">INDEX($H$131:$I$194,MATCH(J132,$H$131:$H$194,0),2)</f>
        <v>220.8032179201</v>
      </c>
      <c r="L132" s="66">
        <f ca="1">MATCH("ВертЛиния",OFFSET($G$131,L131,0,64-L131,1),0)+L131</f>
        <v>25</v>
      </c>
      <c r="M132">
        <f>M131+1</f>
        <v>2</v>
      </c>
      <c r="AN132">
        <f t="shared" si="19"/>
        <v>60</v>
      </c>
      <c r="AO132" s="91"/>
    </row>
    <row r="133" spans="1:58" x14ac:dyDescent="0.2">
      <c r="A133" s="13">
        <v>3</v>
      </c>
      <c r="B133" s="5">
        <v>833.33333333329995</v>
      </c>
      <c r="C133" s="5">
        <v>1.5707963267948966</v>
      </c>
      <c r="D133" s="5"/>
      <c r="E133" s="29">
        <f t="shared" si="11"/>
        <v>5.104785228785712E-14</v>
      </c>
      <c r="F133" s="2">
        <f t="shared" ref="F133:F196" si="33">B133*SIN(C133)</f>
        <v>833.33333333329995</v>
      </c>
      <c r="G133" s="50" t="s">
        <v>19</v>
      </c>
      <c r="H133" s="5">
        <v>8.9771082335999992</v>
      </c>
      <c r="I133" s="5">
        <v>67.460600747399994</v>
      </c>
      <c r="J133" s="65">
        <f t="shared" ref="J133:J137" ca="1" si="34">INDEX(OFFSET($G$131,L132,0,64-L132,2),MATCH("ВертЛиния",OFFSET($G$131,L132,0,64-L132,1),0),2)</f>
        <v>-26.595914519200001</v>
      </c>
      <c r="K133" s="55">
        <f t="shared" ca="1" si="32"/>
        <v>124.54904515779999</v>
      </c>
      <c r="L133" s="66">
        <f t="shared" ref="L133:L137" ca="1" si="35">MATCH("ВертЛиния",OFFSET($G$131,L132,0,64-L132,1),0)+L132</f>
        <v>29</v>
      </c>
      <c r="M133">
        <f t="shared" ref="M133:M194" si="36">M132+1</f>
        <v>3</v>
      </c>
      <c r="AN133">
        <f t="shared" si="19"/>
        <v>61</v>
      </c>
      <c r="AO133" s="91"/>
    </row>
    <row r="134" spans="1:58" x14ac:dyDescent="0.2">
      <c r="A134" s="13">
        <v>3</v>
      </c>
      <c r="B134" s="5">
        <v>833.33333333334792</v>
      </c>
      <c r="C134" s="5">
        <v>2.3561944901923448</v>
      </c>
      <c r="D134" s="5"/>
      <c r="E134" s="29">
        <f t="shared" si="11"/>
        <v>-589.25565098879986</v>
      </c>
      <c r="F134" s="2">
        <f t="shared" si="33"/>
        <v>589.25565098879997</v>
      </c>
      <c r="G134" s="51" t="s">
        <v>22</v>
      </c>
      <c r="H134" s="5">
        <v>42.176175320200002</v>
      </c>
      <c r="I134" s="5">
        <v>44.639680118000001</v>
      </c>
      <c r="J134" s="65">
        <f t="shared" ca="1" si="34"/>
        <v>70.7201710187</v>
      </c>
      <c r="K134" s="55">
        <f t="shared" ca="1" si="32"/>
        <v>-149.2241506453</v>
      </c>
      <c r="L134" s="66">
        <f t="shared" ca="1" si="35"/>
        <v>39</v>
      </c>
      <c r="M134">
        <f t="shared" si="36"/>
        <v>4</v>
      </c>
      <c r="AN134">
        <f t="shared" si="19"/>
        <v>62</v>
      </c>
      <c r="AO134" s="91"/>
    </row>
    <row r="135" spans="1:58" x14ac:dyDescent="0.2">
      <c r="A135" s="13">
        <v>3</v>
      </c>
      <c r="B135" s="5">
        <v>833.33333333329995</v>
      </c>
      <c r="C135" s="5">
        <v>3.1415926535897931</v>
      </c>
      <c r="D135" s="5"/>
      <c r="E135" s="29">
        <f t="shared" ref="E135:E198" si="37">B135*COS(C135)</f>
        <v>-833.33333333329995</v>
      </c>
      <c r="F135" s="2">
        <f t="shared" si="33"/>
        <v>1.0209570457571424E-13</v>
      </c>
      <c r="G135" s="52" t="s">
        <v>23</v>
      </c>
      <c r="H135" s="5">
        <v>28.9617269001</v>
      </c>
      <c r="I135" s="5">
        <v>-24.4746362062</v>
      </c>
      <c r="J135" s="65">
        <f t="shared" ca="1" si="34"/>
        <v>4.7521855493</v>
      </c>
      <c r="K135" s="55">
        <f t="shared" ca="1" si="32"/>
        <v>-75.563036250099998</v>
      </c>
      <c r="L135" s="66">
        <f t="shared" ca="1" si="35"/>
        <v>53</v>
      </c>
      <c r="M135">
        <f t="shared" si="36"/>
        <v>5</v>
      </c>
      <c r="AN135">
        <f t="shared" si="19"/>
        <v>63</v>
      </c>
      <c r="AO135" s="91"/>
    </row>
    <row r="136" spans="1:58" x14ac:dyDescent="0.2">
      <c r="A136" s="13">
        <v>3</v>
      </c>
      <c r="B136" s="5">
        <v>833.33333333334792</v>
      </c>
      <c r="C136" s="5">
        <v>3.9269908169872414</v>
      </c>
      <c r="D136" s="5"/>
      <c r="E136" s="29">
        <f t="shared" si="37"/>
        <v>-589.25565098880008</v>
      </c>
      <c r="F136" s="2">
        <f t="shared" si="33"/>
        <v>-589.25565098879986</v>
      </c>
      <c r="G136" s="53" t="s">
        <v>24</v>
      </c>
      <c r="H136" s="5">
        <v>45.476044201900002</v>
      </c>
      <c r="I136" s="5">
        <v>-101.95467587029999</v>
      </c>
      <c r="J136" s="65">
        <f t="shared" ca="1" si="34"/>
        <v>55.153515372299999</v>
      </c>
      <c r="K136" s="55">
        <f t="shared" ca="1" si="32"/>
        <v>-187.95150269609999</v>
      </c>
      <c r="L136" s="66">
        <f t="shared" ca="1" si="35"/>
        <v>56</v>
      </c>
      <c r="M136">
        <f t="shared" si="36"/>
        <v>6</v>
      </c>
      <c r="AN136">
        <f t="shared" si="19"/>
        <v>64</v>
      </c>
      <c r="AO136" s="91"/>
    </row>
    <row r="137" spans="1:58" ht="13.5" thickBot="1" x14ac:dyDescent="0.25">
      <c r="A137" s="13">
        <v>3</v>
      </c>
      <c r="B137" s="5">
        <v>833.33333333329995</v>
      </c>
      <c r="C137" s="5">
        <v>4.7123889803846897</v>
      </c>
      <c r="D137" s="5"/>
      <c r="E137" s="29">
        <f t="shared" si="37"/>
        <v>-1.5314355686357137E-13</v>
      </c>
      <c r="F137" s="2">
        <f t="shared" si="33"/>
        <v>-833.33333333329995</v>
      </c>
      <c r="G137" s="50" t="s">
        <v>19</v>
      </c>
      <c r="H137" s="5">
        <v>52.1503847193</v>
      </c>
      <c r="I137" s="5">
        <v>-123.5908791916</v>
      </c>
      <c r="J137" s="65">
        <f t="shared" ca="1" si="34"/>
        <v>64.834901781599996</v>
      </c>
      <c r="K137" s="55">
        <f t="shared" ca="1" si="32"/>
        <v>-248.27397572379999</v>
      </c>
      <c r="L137" s="66">
        <f t="shared" ca="1" si="35"/>
        <v>59</v>
      </c>
      <c r="M137">
        <f t="shared" si="36"/>
        <v>7</v>
      </c>
      <c r="AO137" s="92"/>
    </row>
    <row r="138" spans="1:58" ht="13.5" thickBot="1" x14ac:dyDescent="0.25">
      <c r="A138" s="13">
        <v>3</v>
      </c>
      <c r="B138" s="5">
        <v>833.33333333334792</v>
      </c>
      <c r="C138" s="5">
        <v>5.497787143782138</v>
      </c>
      <c r="D138" s="5"/>
      <c r="E138" s="29">
        <f t="shared" si="37"/>
        <v>589.25565098879974</v>
      </c>
      <c r="F138" s="2">
        <f t="shared" si="33"/>
        <v>-589.25565098880008</v>
      </c>
      <c r="G138" s="54" t="s">
        <v>25</v>
      </c>
      <c r="H138" s="5">
        <v>65.4886005555</v>
      </c>
      <c r="I138" s="5">
        <v>-111.8849047727</v>
      </c>
      <c r="J138" s="71">
        <f ca="1">INDEX(G$131:$H194,MATCH("Треугольник",OFFSET($G$131,0,0,64,1),0),2)</f>
        <v>13.867058140899999</v>
      </c>
      <c r="K138" s="63">
        <f ca="1">INDEX($H$131:$I$194,MATCH(J138,$H$131:$H$194,0),2)</f>
        <v>22.977498224400001</v>
      </c>
      <c r="L138" s="64">
        <f>MATCH("Треугольник",$G$131:G194,0)</f>
        <v>2</v>
      </c>
      <c r="M138">
        <f t="shared" si="36"/>
        <v>8</v>
      </c>
      <c r="AN138" t="s">
        <v>32</v>
      </c>
      <c r="AO138">
        <f>SUM(AO73:AO136)</f>
        <v>36</v>
      </c>
      <c r="AP138">
        <f>SUM(AP73:AP136)</f>
        <v>35</v>
      </c>
      <c r="AQ138">
        <f>SUM(AQ73:AQ136)</f>
        <v>42</v>
      </c>
      <c r="AR138">
        <f t="shared" ref="AR138:BF138" si="38">SUM(AR73:AR136)</f>
        <v>3</v>
      </c>
      <c r="AS138">
        <f t="shared" si="38"/>
        <v>26</v>
      </c>
      <c r="AT138">
        <f t="shared" si="38"/>
        <v>9</v>
      </c>
      <c r="AU138">
        <f t="shared" si="38"/>
        <v>8</v>
      </c>
      <c r="AV138">
        <f t="shared" si="38"/>
        <v>8</v>
      </c>
      <c r="AW138">
        <f t="shared" si="38"/>
        <v>11</v>
      </c>
      <c r="AX138">
        <f t="shared" si="38"/>
        <v>8</v>
      </c>
      <c r="AY138">
        <f t="shared" si="38"/>
        <v>9</v>
      </c>
      <c r="AZ138">
        <f t="shared" si="38"/>
        <v>3</v>
      </c>
      <c r="BA138">
        <f t="shared" si="38"/>
        <v>3</v>
      </c>
      <c r="BB138">
        <f t="shared" si="38"/>
        <v>4</v>
      </c>
      <c r="BC138">
        <f t="shared" si="38"/>
        <v>9</v>
      </c>
      <c r="BD138">
        <f t="shared" si="38"/>
        <v>2</v>
      </c>
      <c r="BE138">
        <f t="shared" si="38"/>
        <v>7</v>
      </c>
      <c r="BF138">
        <f t="shared" si="38"/>
        <v>8</v>
      </c>
    </row>
    <row r="139" spans="1:58" ht="13.5" thickBot="1" x14ac:dyDescent="0.25">
      <c r="A139" s="13">
        <v>3</v>
      </c>
      <c r="B139" s="5">
        <v>1388.8888888889001</v>
      </c>
      <c r="C139" s="5">
        <v>0</v>
      </c>
      <c r="D139" s="5"/>
      <c r="E139" s="29">
        <f t="shared" si="37"/>
        <v>1388.8888888889001</v>
      </c>
      <c r="F139" s="2">
        <f t="shared" si="33"/>
        <v>0</v>
      </c>
      <c r="G139" s="53" t="s">
        <v>24</v>
      </c>
      <c r="H139" s="5">
        <v>63.992381694800002</v>
      </c>
      <c r="I139" s="5">
        <v>-1.4634914368</v>
      </c>
      <c r="J139" s="72">
        <f ca="1">INDEX(OFFSET($G$131,L138,0,64-L138,2),MATCH("Треугольник",OFFSET($G$131,L138,0,64-L138,1),0),2)</f>
        <v>-18.2749738845</v>
      </c>
      <c r="K139" s="55">
        <f t="shared" ref="K139:K146" ca="1" si="39">INDEX($H$131:$I$194,MATCH(J139,$H$131:$H$194,0),2)</f>
        <v>45.015197972599999</v>
      </c>
      <c r="L139" s="66">
        <f ca="1">MATCH("Треугольник",OFFSET($G$67,L138,0,64-L138,1),0)+L138</f>
        <v>14</v>
      </c>
      <c r="M139">
        <f t="shared" si="36"/>
        <v>9</v>
      </c>
      <c r="AN139" s="96" t="s">
        <v>28</v>
      </c>
      <c r="AO139">
        <f>(AO138/64)*100</f>
        <v>56.25</v>
      </c>
      <c r="AP139">
        <f t="shared" ref="AP139:AT139" si="40">(AP138/64)*100</f>
        <v>54.6875</v>
      </c>
      <c r="AQ139">
        <f t="shared" si="40"/>
        <v>65.625</v>
      </c>
      <c r="AR139">
        <f t="shared" si="40"/>
        <v>4.6875</v>
      </c>
      <c r="AS139">
        <f t="shared" si="40"/>
        <v>40.625</v>
      </c>
      <c r="AT139">
        <f t="shared" si="40"/>
        <v>14.0625</v>
      </c>
      <c r="AU139">
        <f t="shared" ref="AU139" si="41">(AU138/64)*100</f>
        <v>12.5</v>
      </c>
      <c r="AV139">
        <f t="shared" ref="AV139:BF139" si="42">(AV138/64)*100</f>
        <v>12.5</v>
      </c>
      <c r="AW139">
        <f t="shared" si="42"/>
        <v>17.1875</v>
      </c>
      <c r="AX139">
        <f t="shared" si="42"/>
        <v>12.5</v>
      </c>
      <c r="AY139">
        <f t="shared" si="42"/>
        <v>14.0625</v>
      </c>
      <c r="AZ139">
        <f t="shared" si="42"/>
        <v>4.6875</v>
      </c>
      <c r="BA139">
        <f t="shared" si="42"/>
        <v>4.6875</v>
      </c>
      <c r="BB139">
        <f t="shared" si="42"/>
        <v>6.25</v>
      </c>
      <c r="BC139">
        <f t="shared" si="42"/>
        <v>14.0625</v>
      </c>
      <c r="BD139">
        <f t="shared" si="42"/>
        <v>3.125</v>
      </c>
      <c r="BE139">
        <f t="shared" si="42"/>
        <v>10.9375</v>
      </c>
      <c r="BF139">
        <f t="shared" si="42"/>
        <v>12.5</v>
      </c>
    </row>
    <row r="140" spans="1:58" x14ac:dyDescent="0.2">
      <c r="A140" s="13">
        <v>3</v>
      </c>
      <c r="B140" s="5">
        <v>1388.8888888889305</v>
      </c>
      <c r="C140" s="5">
        <v>0.48332194670611478</v>
      </c>
      <c r="D140" s="5"/>
      <c r="E140" s="29">
        <f t="shared" si="37"/>
        <v>1229.8000356294997</v>
      </c>
      <c r="F140" s="2">
        <f t="shared" si="33"/>
        <v>645.44885006080005</v>
      </c>
      <c r="G140" s="51" t="s">
        <v>22</v>
      </c>
      <c r="H140" s="5">
        <v>28.5491493721</v>
      </c>
      <c r="I140" s="5">
        <v>60.450859356999999</v>
      </c>
      <c r="J140" s="72">
        <f t="shared" ref="J140:J146" ca="1" si="43">INDEX(OFFSET($G$131,L139,0,64-L139,2),MATCH("Треугольник",OFFSET($G$131,L139,0,64-L139,1),0),2)</f>
        <v>51.050967910200001</v>
      </c>
      <c r="K140" s="55">
        <f t="shared" ca="1" si="39"/>
        <v>-194.30365241659999</v>
      </c>
      <c r="L140" s="66">
        <f t="shared" ref="L140:L146" ca="1" si="44">MATCH("Треугольник",OFFSET($G$67,L139,0,64-L139,1),0)+L139</f>
        <v>18</v>
      </c>
      <c r="M140">
        <f t="shared" si="36"/>
        <v>10</v>
      </c>
    </row>
    <row r="141" spans="1:58" x14ac:dyDescent="0.2">
      <c r="A141" s="13">
        <v>3</v>
      </c>
      <c r="B141" s="5">
        <v>1388.8888888888798</v>
      </c>
      <c r="C141" s="5">
        <v>0.96664389341222468</v>
      </c>
      <c r="D141" s="5"/>
      <c r="E141" s="29">
        <f t="shared" si="37"/>
        <v>788.97881490440011</v>
      </c>
      <c r="F141" s="2">
        <f t="shared" si="33"/>
        <v>1143.0331470745</v>
      </c>
      <c r="G141" s="52" t="s">
        <v>23</v>
      </c>
      <c r="H141" s="5">
        <v>0.58722391480000002</v>
      </c>
      <c r="I141" s="5">
        <v>110.83217910339999</v>
      </c>
      <c r="J141" s="72">
        <f t="shared" ca="1" si="43"/>
        <v>64.833531769299995</v>
      </c>
      <c r="K141" s="55">
        <f t="shared" ca="1" si="39"/>
        <v>-52.185069068200001</v>
      </c>
      <c r="L141" s="66">
        <f t="shared" ca="1" si="44"/>
        <v>22</v>
      </c>
      <c r="M141">
        <f t="shared" si="36"/>
        <v>11</v>
      </c>
      <c r="AN141" t="s">
        <v>27</v>
      </c>
      <c r="AO141">
        <f>MIN(AO139:BF139)</f>
        <v>3.125</v>
      </c>
    </row>
    <row r="142" spans="1:58" x14ac:dyDescent="0.2">
      <c r="A142" s="13">
        <v>3</v>
      </c>
      <c r="B142" s="5">
        <v>1388.8888888889062</v>
      </c>
      <c r="C142" s="5">
        <v>1.4499658401183457</v>
      </c>
      <c r="D142" s="5"/>
      <c r="E142" s="29">
        <f t="shared" si="37"/>
        <v>167.41205591020108</v>
      </c>
      <c r="F142" s="2">
        <f t="shared" si="33"/>
        <v>1378.7623251361999</v>
      </c>
      <c r="G142" s="54" t="s">
        <v>25</v>
      </c>
      <c r="H142" s="5">
        <v>0.98189352379999995</v>
      </c>
      <c r="I142" s="5">
        <v>172.43310745669999</v>
      </c>
      <c r="J142" s="72">
        <f t="shared" ca="1" si="43"/>
        <v>13.4485508024</v>
      </c>
      <c r="K142" s="55">
        <f t="shared" ca="1" si="39"/>
        <v>-98.6884149192</v>
      </c>
      <c r="L142" s="66">
        <f t="shared" ca="1" si="44"/>
        <v>32</v>
      </c>
      <c r="M142">
        <f t="shared" si="36"/>
        <v>12</v>
      </c>
      <c r="AN142" t="s">
        <v>29</v>
      </c>
      <c r="AO142">
        <f>INDEX(AO72:BF72,1,MATCH(AO141,AO139:BF139,0))</f>
        <v>16</v>
      </c>
    </row>
    <row r="143" spans="1:58" x14ac:dyDescent="0.2">
      <c r="A143" s="13">
        <v>3</v>
      </c>
      <c r="B143" s="5">
        <v>1388.8888888888882</v>
      </c>
      <c r="C143" s="5">
        <v>1.9332877868245057</v>
      </c>
      <c r="D143" s="5"/>
      <c r="E143" s="29">
        <f t="shared" si="37"/>
        <v>-492.50678755909991</v>
      </c>
      <c r="F143" s="2">
        <f t="shared" si="33"/>
        <v>1298.6336703964002</v>
      </c>
      <c r="G143" s="53" t="s">
        <v>24</v>
      </c>
      <c r="H143" s="5">
        <v>-22.142806012600001</v>
      </c>
      <c r="I143" s="5">
        <v>117.5671013053</v>
      </c>
      <c r="J143" s="72">
        <f t="shared" ca="1" si="43"/>
        <v>88.544986950799995</v>
      </c>
      <c r="K143" s="55">
        <f t="shared" ca="1" si="39"/>
        <v>-228.01616802320001</v>
      </c>
      <c r="L143" s="66">
        <f t="shared" ca="1" si="44"/>
        <v>37</v>
      </c>
      <c r="M143">
        <f t="shared" si="36"/>
        <v>13</v>
      </c>
    </row>
    <row r="144" spans="1:58" x14ac:dyDescent="0.2">
      <c r="A144" s="13">
        <v>3</v>
      </c>
      <c r="B144" s="5">
        <v>1388.8888888889221</v>
      </c>
      <c r="C144" s="5">
        <v>2.4166097335306356</v>
      </c>
      <c r="D144" s="5"/>
      <c r="E144" s="29">
        <f t="shared" si="37"/>
        <v>-1039.5982613487997</v>
      </c>
      <c r="F144" s="2">
        <f t="shared" si="33"/>
        <v>921.00369200110015</v>
      </c>
      <c r="G144" s="49" t="s">
        <v>20</v>
      </c>
      <c r="H144" s="5">
        <v>-18.2749738845</v>
      </c>
      <c r="I144" s="5">
        <v>45.015197972599999</v>
      </c>
      <c r="J144" s="72">
        <f t="shared" ca="1" si="43"/>
        <v>103.5086468331</v>
      </c>
      <c r="K144" s="55">
        <f t="shared" ca="1" si="39"/>
        <v>178.58072066099999</v>
      </c>
      <c r="L144" s="66">
        <f t="shared" ca="1" si="44"/>
        <v>43</v>
      </c>
      <c r="M144">
        <f t="shared" si="36"/>
        <v>14</v>
      </c>
    </row>
    <row r="145" spans="1:39" x14ac:dyDescent="0.2">
      <c r="A145" s="13">
        <v>3</v>
      </c>
      <c r="B145" s="5">
        <v>1388.8888888888732</v>
      </c>
      <c r="C145" s="5">
        <v>2.8999316802366941</v>
      </c>
      <c r="D145" s="5"/>
      <c r="E145" s="29">
        <f t="shared" si="37"/>
        <v>-1348.5303019805999</v>
      </c>
      <c r="F145" s="2">
        <f t="shared" si="33"/>
        <v>332.38286706610012</v>
      </c>
      <c r="G145" s="54" t="s">
        <v>25</v>
      </c>
      <c r="H145" s="5">
        <v>-24.7524202892</v>
      </c>
      <c r="I145" s="5">
        <v>-20.930872973300001</v>
      </c>
      <c r="J145" s="72">
        <f t="shared" ca="1" si="43"/>
        <v>-18.248658426999999</v>
      </c>
      <c r="K145" s="55">
        <f t="shared" ca="1" si="39"/>
        <v>310.13196642899999</v>
      </c>
      <c r="L145" s="66">
        <f t="shared" ca="1" si="44"/>
        <v>47</v>
      </c>
      <c r="M145">
        <f t="shared" si="36"/>
        <v>15</v>
      </c>
    </row>
    <row r="146" spans="1:39" ht="13.5" thickBot="1" x14ac:dyDescent="0.25">
      <c r="A146" s="13">
        <v>3</v>
      </c>
      <c r="B146" s="5">
        <v>1388.8888888888732</v>
      </c>
      <c r="C146" s="5">
        <v>3.3832536269428921</v>
      </c>
      <c r="D146" s="5"/>
      <c r="E146" s="29">
        <f t="shared" si="37"/>
        <v>-1348.5303019806001</v>
      </c>
      <c r="F146" s="2">
        <f t="shared" si="33"/>
        <v>-332.38286706609972</v>
      </c>
      <c r="G146" s="50" t="s">
        <v>19</v>
      </c>
      <c r="H146" s="5">
        <v>6.9594791308000001</v>
      </c>
      <c r="I146" s="5">
        <v>-97.814016572100002</v>
      </c>
      <c r="J146" s="72">
        <f t="shared" ca="1" si="43"/>
        <v>129.79957595139999</v>
      </c>
      <c r="K146" s="55">
        <f t="shared" ca="1" si="39"/>
        <v>-135.1692820902</v>
      </c>
      <c r="L146" s="69">
        <f t="shared" ca="1" si="44"/>
        <v>63</v>
      </c>
      <c r="M146">
        <f t="shared" si="36"/>
        <v>16</v>
      </c>
    </row>
    <row r="147" spans="1:39" ht="13.5" thickBot="1" x14ac:dyDescent="0.25">
      <c r="A147" s="13">
        <v>3</v>
      </c>
      <c r="B147" s="5">
        <v>1388.8888888889221</v>
      </c>
      <c r="C147" s="5">
        <v>3.8665755736489507</v>
      </c>
      <c r="D147" s="5"/>
      <c r="E147" s="29">
        <f t="shared" si="37"/>
        <v>-1039.5982613488</v>
      </c>
      <c r="F147" s="2">
        <f t="shared" si="33"/>
        <v>-921.00369200109981</v>
      </c>
      <c r="G147" s="51" t="s">
        <v>22</v>
      </c>
      <c r="H147" s="5">
        <v>29.430910218600001</v>
      </c>
      <c r="I147" s="5">
        <v>-154.40213411190001</v>
      </c>
      <c r="J147" s="62">
        <f ca="1">INDEX($G$131:$H$194,MATCH("Круг",OFFSET($G$131,0,0,64,1),0),2)</f>
        <v>8.9771082335999992</v>
      </c>
      <c r="K147" s="63">
        <f ca="1">INDEX($H$131:$I$194,MATCH(J147,$H$131:$H$194,0),2)</f>
        <v>67.460600747399994</v>
      </c>
      <c r="L147" s="64">
        <f>MATCH("Круг",$G$131:$G$194,0)</f>
        <v>3</v>
      </c>
      <c r="M147">
        <f t="shared" si="36"/>
        <v>17</v>
      </c>
    </row>
    <row r="148" spans="1:39" ht="13.5" thickBot="1" x14ac:dyDescent="0.25">
      <c r="A148" s="13">
        <v>3</v>
      </c>
      <c r="B148" s="5">
        <v>1388.8888888888882</v>
      </c>
      <c r="C148" s="5">
        <v>4.3498975203550803</v>
      </c>
      <c r="D148" s="5"/>
      <c r="E148" s="29">
        <f t="shared" si="37"/>
        <v>-492.50678755910047</v>
      </c>
      <c r="F148" s="2">
        <f t="shared" si="33"/>
        <v>-1298.6336703964</v>
      </c>
      <c r="G148" s="49" t="s">
        <v>20</v>
      </c>
      <c r="H148" s="5">
        <v>51.050967910200001</v>
      </c>
      <c r="I148" s="5">
        <v>-194.30365241659999</v>
      </c>
      <c r="J148" s="65">
        <f ca="1">INDEX(OFFSET($G$131,L147,0,64-L147,2),MATCH("Круг",OFFSET($G$131,L147,0,64-L147,1),0),2)</f>
        <v>52.1503847193</v>
      </c>
      <c r="K148" s="63">
        <f t="shared" ref="K148:K157" ca="1" si="45">INDEX($H$131:$I$194,MATCH(J148,$H$131:$H$194,0),2)</f>
        <v>-123.5908791916</v>
      </c>
      <c r="L148" s="66">
        <f ca="1">MATCH("Круг",OFFSET($G$131,L147,0,64-L147,1),0)+L147</f>
        <v>7</v>
      </c>
      <c r="M148">
        <f t="shared" si="36"/>
        <v>18</v>
      </c>
    </row>
    <row r="149" spans="1:39" ht="13.5" thickBot="1" x14ac:dyDescent="0.25">
      <c r="A149" s="13">
        <v>3</v>
      </c>
      <c r="B149" s="5">
        <v>1388.8888888889062</v>
      </c>
      <c r="C149" s="5">
        <v>4.8332194670612409</v>
      </c>
      <c r="D149" s="5"/>
      <c r="E149" s="29">
        <f t="shared" si="37"/>
        <v>167.41205591020139</v>
      </c>
      <c r="F149" s="2">
        <f t="shared" si="33"/>
        <v>-1378.7623251361999</v>
      </c>
      <c r="G149" s="52" t="s">
        <v>23</v>
      </c>
      <c r="H149" s="5">
        <v>67.889769768799994</v>
      </c>
      <c r="I149" s="5">
        <v>-164.39116103250001</v>
      </c>
      <c r="J149" s="65">
        <f t="shared" ref="J149:J157" ca="1" si="46">INDEX(OFFSET($G$131,L148,0,64-L148,2),MATCH("Круг",OFFSET($G$131,L148,0,64-L148,1),0),2)</f>
        <v>6.9594791308000001</v>
      </c>
      <c r="K149" s="63">
        <f t="shared" ca="1" si="45"/>
        <v>-97.814016572100002</v>
      </c>
      <c r="L149" s="66">
        <f t="shared" ref="L149:L157" ca="1" si="47">MATCH("Круг",OFFSET($G$131,L148,0,64-L148,1),0)+L148</f>
        <v>16</v>
      </c>
      <c r="M149">
        <f t="shared" si="36"/>
        <v>19</v>
      </c>
    </row>
    <row r="150" spans="1:39" ht="13.5" thickBot="1" x14ac:dyDescent="0.25">
      <c r="A150" s="13">
        <v>3</v>
      </c>
      <c r="B150" s="5">
        <v>1388.8888888888798</v>
      </c>
      <c r="C150" s="5">
        <v>5.3165414137673617</v>
      </c>
      <c r="D150" s="5"/>
      <c r="E150" s="29">
        <f t="shared" si="37"/>
        <v>788.9788149044</v>
      </c>
      <c r="F150" s="2">
        <f t="shared" si="33"/>
        <v>-1143.0331470745002</v>
      </c>
      <c r="G150" s="51" t="s">
        <v>22</v>
      </c>
      <c r="H150" s="5">
        <v>87.663791153399998</v>
      </c>
      <c r="I150" s="5">
        <v>-156.184660581</v>
      </c>
      <c r="J150" s="65">
        <f t="shared" ca="1" si="46"/>
        <v>67.682119134900006</v>
      </c>
      <c r="K150" s="63">
        <f t="shared" ca="1" si="45"/>
        <v>-89.412313966900001</v>
      </c>
      <c r="L150" s="66">
        <f t="shared" ca="1" si="47"/>
        <v>21</v>
      </c>
      <c r="M150">
        <f t="shared" si="36"/>
        <v>20</v>
      </c>
    </row>
    <row r="151" spans="1:39" ht="13.5" thickBot="1" x14ac:dyDescent="0.25">
      <c r="A151" s="13">
        <v>3</v>
      </c>
      <c r="B151" s="5">
        <v>1388.8888888889305</v>
      </c>
      <c r="C151" s="5">
        <v>5.7998633604734717</v>
      </c>
      <c r="D151" s="5"/>
      <c r="E151" s="29">
        <f t="shared" si="37"/>
        <v>1229.8000356294997</v>
      </c>
      <c r="F151" s="2">
        <f t="shared" si="33"/>
        <v>-645.44885006079994</v>
      </c>
      <c r="G151" s="50" t="s">
        <v>19</v>
      </c>
      <c r="H151" s="5">
        <v>67.682119134900006</v>
      </c>
      <c r="I151" s="5">
        <v>-89.412313966900001</v>
      </c>
      <c r="J151" s="65">
        <f t="shared" ca="1" si="46"/>
        <v>81.145424380099996</v>
      </c>
      <c r="K151" s="63">
        <f t="shared" ca="1" si="45"/>
        <v>56.425239949500003</v>
      </c>
      <c r="L151" s="66">
        <f t="shared" ca="1" si="47"/>
        <v>23</v>
      </c>
      <c r="M151">
        <f t="shared" si="36"/>
        <v>21</v>
      </c>
    </row>
    <row r="152" spans="1:39" ht="13.5" thickBot="1" x14ac:dyDescent="0.25">
      <c r="A152" s="13">
        <v>3</v>
      </c>
      <c r="B152" s="5">
        <v>1944.4444444444</v>
      </c>
      <c r="C152" s="5">
        <v>0</v>
      </c>
      <c r="D152" s="5"/>
      <c r="E152" s="29">
        <f t="shared" si="37"/>
        <v>1944.4444444444</v>
      </c>
      <c r="F152" s="2">
        <f t="shared" si="33"/>
        <v>0</v>
      </c>
      <c r="G152" s="49" t="s">
        <v>20</v>
      </c>
      <c r="H152" s="5">
        <v>64.833531769299995</v>
      </c>
      <c r="I152" s="5">
        <v>-52.185069068200001</v>
      </c>
      <c r="J152" s="65">
        <f t="shared" ca="1" si="46"/>
        <v>34.924562880700002</v>
      </c>
      <c r="K152" s="63">
        <f t="shared" ca="1" si="45"/>
        <v>223.0617812616</v>
      </c>
      <c r="L152" s="66">
        <f t="shared" ca="1" si="47"/>
        <v>26</v>
      </c>
      <c r="M152">
        <f t="shared" si="36"/>
        <v>22</v>
      </c>
    </row>
    <row r="153" spans="1:39" ht="13.5" thickBot="1" x14ac:dyDescent="0.25">
      <c r="A153" s="13">
        <v>3</v>
      </c>
      <c r="B153" s="5">
        <v>1944.444444444473</v>
      </c>
      <c r="C153" s="5">
        <v>0.33069396353575897</v>
      </c>
      <c r="D153" s="5"/>
      <c r="E153" s="29">
        <f t="shared" si="37"/>
        <v>1839.0890810845999</v>
      </c>
      <c r="F153" s="2">
        <f t="shared" si="33"/>
        <v>631.36007900909999</v>
      </c>
      <c r="G153" s="50" t="s">
        <v>19</v>
      </c>
      <c r="H153" s="5">
        <v>81.145424380099996</v>
      </c>
      <c r="I153" s="5">
        <v>56.425239949500003</v>
      </c>
      <c r="J153" s="65">
        <f t="shared" ca="1" si="46"/>
        <v>-37.956831311599998</v>
      </c>
      <c r="K153" s="63">
        <f t="shared" ca="1" si="45"/>
        <v>78.921855158200003</v>
      </c>
      <c r="L153" s="66">
        <f t="shared" ca="1" si="47"/>
        <v>30</v>
      </c>
      <c r="M153">
        <f t="shared" si="36"/>
        <v>23</v>
      </c>
    </row>
    <row r="154" spans="1:39" ht="13.5" thickBot="1" x14ac:dyDescent="0.25">
      <c r="A154" s="13">
        <v>3</v>
      </c>
      <c r="B154" s="5">
        <v>1944.4444444444775</v>
      </c>
      <c r="C154" s="5">
        <v>0.6613879270715376</v>
      </c>
      <c r="D154" s="5"/>
      <c r="E154" s="29">
        <f t="shared" si="37"/>
        <v>1534.4398793819</v>
      </c>
      <c r="F154" s="2">
        <f t="shared" si="33"/>
        <v>1194.3024968965999</v>
      </c>
      <c r="G154" s="53" t="s">
        <v>24</v>
      </c>
      <c r="H154" s="5">
        <v>49.911577316699997</v>
      </c>
      <c r="I154" s="5">
        <v>98.781233794499997</v>
      </c>
      <c r="J154" s="65">
        <f t="shared" ca="1" si="46"/>
        <v>37.395824728900003</v>
      </c>
      <c r="K154" s="63">
        <f t="shared" ca="1" si="45"/>
        <v>-216.37032354230001</v>
      </c>
      <c r="L154" s="66">
        <f t="shared" ca="1" si="47"/>
        <v>34</v>
      </c>
      <c r="M154">
        <f t="shared" si="36"/>
        <v>24</v>
      </c>
    </row>
    <row r="155" spans="1:39" ht="13.5" thickBot="1" x14ac:dyDescent="0.25">
      <c r="A155" s="13">
        <v>3</v>
      </c>
      <c r="B155" s="5">
        <v>1944.4444444444632</v>
      </c>
      <c r="C155" s="5">
        <v>0.99208189060729379</v>
      </c>
      <c r="D155" s="5"/>
      <c r="E155" s="29">
        <f t="shared" si="37"/>
        <v>1063.5103074603001</v>
      </c>
      <c r="F155" s="2">
        <f t="shared" si="33"/>
        <v>1627.8237077327001</v>
      </c>
      <c r="G155" s="48" t="s">
        <v>21</v>
      </c>
      <c r="H155" s="5">
        <v>67.566166641799995</v>
      </c>
      <c r="I155" s="5">
        <v>220.8032179201</v>
      </c>
      <c r="J155" s="65">
        <f t="shared" ca="1" si="46"/>
        <v>-43.020695802399999</v>
      </c>
      <c r="K155" s="63">
        <f t="shared" ca="1" si="45"/>
        <v>263.24904893619998</v>
      </c>
      <c r="L155" s="66">
        <f t="shared" ca="1" si="47"/>
        <v>48</v>
      </c>
      <c r="M155">
        <f t="shared" si="36"/>
        <v>25</v>
      </c>
    </row>
    <row r="156" spans="1:39" ht="13.5" thickBot="1" x14ac:dyDescent="0.25">
      <c r="A156" s="13">
        <v>3</v>
      </c>
      <c r="B156" s="5">
        <v>1944.4444444444548</v>
      </c>
      <c r="C156" s="5">
        <v>1.3227758541430534</v>
      </c>
      <c r="D156" s="5"/>
      <c r="E156" s="29">
        <f t="shared" si="37"/>
        <v>477.33289166270038</v>
      </c>
      <c r="F156" s="2">
        <f t="shared" si="33"/>
        <v>1884.9449615486999</v>
      </c>
      <c r="G156" s="50" t="s">
        <v>19</v>
      </c>
      <c r="H156" s="5">
        <v>34.924562880700002</v>
      </c>
      <c r="I156" s="5">
        <v>223.0617812616</v>
      </c>
      <c r="J156" s="65">
        <f t="shared" ca="1" si="46"/>
        <v>37.478503052599997</v>
      </c>
      <c r="K156" s="63">
        <f t="shared" ca="1" si="45"/>
        <v>-237.4754805478</v>
      </c>
      <c r="L156" s="66">
        <f t="shared" ca="1" si="47"/>
        <v>58</v>
      </c>
      <c r="M156">
        <f t="shared" si="36"/>
        <v>26</v>
      </c>
    </row>
    <row r="157" spans="1:39" ht="13.5" thickBot="1" x14ac:dyDescent="0.25">
      <c r="A157" s="13">
        <v>3</v>
      </c>
      <c r="B157" s="5">
        <v>1944.4444444444389</v>
      </c>
      <c r="C157" s="5">
        <v>1.6534698176788196</v>
      </c>
      <c r="D157" s="5"/>
      <c r="E157" s="29">
        <f t="shared" si="37"/>
        <v>-160.57094952949794</v>
      </c>
      <c r="F157" s="2">
        <f t="shared" si="33"/>
        <v>1937.8031808462999</v>
      </c>
      <c r="G157" s="51" t="s">
        <v>22</v>
      </c>
      <c r="H157" s="5">
        <v>14.7108943728</v>
      </c>
      <c r="I157" s="5">
        <v>226.0202684427</v>
      </c>
      <c r="J157" s="65">
        <f t="shared" ca="1" si="46"/>
        <v>98.108658294199998</v>
      </c>
      <c r="K157" s="63">
        <f t="shared" ca="1" si="45"/>
        <v>-243.53464154049999</v>
      </c>
      <c r="L157" s="66">
        <f t="shared" ca="1" si="47"/>
        <v>61</v>
      </c>
      <c r="M157">
        <f t="shared" si="36"/>
        <v>27</v>
      </c>
    </row>
    <row r="158" spans="1:39" ht="13.5" thickBot="1" x14ac:dyDescent="0.25">
      <c r="A158" s="13">
        <v>3</v>
      </c>
      <c r="B158" s="5">
        <v>1944.4444444444059</v>
      </c>
      <c r="C158" s="5">
        <v>1.9841637812146047</v>
      </c>
      <c r="D158" s="5"/>
      <c r="E158" s="29">
        <f t="shared" si="37"/>
        <v>-781.07443682520011</v>
      </c>
      <c r="F158" s="2">
        <f t="shared" si="33"/>
        <v>1780.6703573847999</v>
      </c>
      <c r="G158" s="52" t="s">
        <v>23</v>
      </c>
      <c r="H158" s="5">
        <v>-17.4881886561</v>
      </c>
      <c r="I158" s="5">
        <v>174.00664229829999</v>
      </c>
      <c r="J158" s="62">
        <f ca="1">INDEX($G$131:$H$194,MATCH("Крест",OFFSET($G$131,0,0,64,1),0),2)</f>
        <v>42.176175320200002</v>
      </c>
      <c r="K158" s="63">
        <f ca="1">INDEX($H$131:$I$194,MATCH(J158,$H$131:$H$194,0),2)</f>
        <v>44.639680118000001</v>
      </c>
      <c r="L158" s="64">
        <f>MATCH("Крест",$G$67:$G$130,0)</f>
        <v>4</v>
      </c>
      <c r="M158">
        <f t="shared" si="36"/>
        <v>28</v>
      </c>
      <c r="AM158" s="86"/>
    </row>
    <row r="159" spans="1:39" ht="13.5" thickBot="1" x14ac:dyDescent="0.25">
      <c r="A159" s="13">
        <v>3</v>
      </c>
      <c r="B159" s="5">
        <v>1944.4444444444532</v>
      </c>
      <c r="C159" s="5">
        <v>2.3148577447503875</v>
      </c>
      <c r="D159" s="5"/>
      <c r="E159" s="29">
        <f t="shared" si="37"/>
        <v>-1316.9363892722997</v>
      </c>
      <c r="F159" s="2">
        <f t="shared" si="33"/>
        <v>1430.5742707533002</v>
      </c>
      <c r="G159" s="48" t="s">
        <v>21</v>
      </c>
      <c r="H159" s="5">
        <v>-26.595914519200001</v>
      </c>
      <c r="I159" s="5">
        <v>124.54904515779999</v>
      </c>
      <c r="J159" s="65">
        <f ca="1">INDEX(OFFSET($G$131,L158,0,64-L158,2),MATCH("Крест",OFFSET($G$131,L158,0,64-L158,1),0),2)</f>
        <v>28.5491493721</v>
      </c>
      <c r="K159" s="63">
        <f t="shared" ref="K159:K168" ca="1" si="48">INDEX($H$131:$I$194,MATCH(J159,$H$131:$H$194,0),2)</f>
        <v>60.450859356999999</v>
      </c>
      <c r="L159" s="66">
        <f ca="1">MATCH("Крест",OFFSET($G$67,L158,0,64-L158,1),0)+L158</f>
        <v>10</v>
      </c>
      <c r="M159">
        <f t="shared" si="36"/>
        <v>29</v>
      </c>
    </row>
    <row r="160" spans="1:39" ht="13.5" thickBot="1" x14ac:dyDescent="0.25">
      <c r="A160" s="13">
        <v>3</v>
      </c>
      <c r="B160" s="5">
        <v>1944.4444444444898</v>
      </c>
      <c r="C160" s="5">
        <v>2.6455517082861273</v>
      </c>
      <c r="D160" s="5"/>
      <c r="E160" s="29">
        <f t="shared" si="37"/>
        <v>-1710.0878495681998</v>
      </c>
      <c r="F160" s="2">
        <f t="shared" si="33"/>
        <v>925.45326423880033</v>
      </c>
      <c r="G160" s="50" t="s">
        <v>19</v>
      </c>
      <c r="H160" s="5">
        <v>-37.956831311599998</v>
      </c>
      <c r="I160" s="5">
        <v>78.921855158200003</v>
      </c>
      <c r="J160" s="65">
        <f t="shared" ref="J160:J168" ca="1" si="49">INDEX(OFFSET($G$131,L159,0,64-L159,2),MATCH("Крест",OFFSET($G$131,L159,0,64-L159,1),0),2)</f>
        <v>29.430910218600001</v>
      </c>
      <c r="K160" s="63">
        <f t="shared" ca="1" si="48"/>
        <v>-154.40213411190001</v>
      </c>
      <c r="L160" s="66">
        <f t="shared" ref="L160:L168" ca="1" si="50">MATCH("Крест",OFFSET($G$67,L159,0,64-L159,1),0)+L159</f>
        <v>17</v>
      </c>
      <c r="M160">
        <f t="shared" si="36"/>
        <v>30</v>
      </c>
    </row>
    <row r="161" spans="1:13" ht="13.5" thickBot="1" x14ac:dyDescent="0.25">
      <c r="A161" s="13">
        <v>3</v>
      </c>
      <c r="B161" s="5">
        <v>1944.4444444444428</v>
      </c>
      <c r="C161" s="5">
        <v>2.9762456718218999</v>
      </c>
      <c r="D161" s="5"/>
      <c r="E161" s="29">
        <f t="shared" si="37"/>
        <v>-1917.9247566163999</v>
      </c>
      <c r="F161" s="2">
        <f t="shared" si="33"/>
        <v>320.04503665700042</v>
      </c>
      <c r="G161" s="51" t="s">
        <v>22</v>
      </c>
      <c r="H161" s="5">
        <v>-15.7078341538</v>
      </c>
      <c r="I161" s="5">
        <v>-46.883382894299999</v>
      </c>
      <c r="J161" s="65">
        <f t="shared" ca="1" si="49"/>
        <v>87.663791153399998</v>
      </c>
      <c r="K161" s="63">
        <f t="shared" ca="1" si="48"/>
        <v>-156.184660581</v>
      </c>
      <c r="L161" s="66">
        <f t="shared" ca="1" si="50"/>
        <v>20</v>
      </c>
      <c r="M161">
        <f t="shared" si="36"/>
        <v>31</v>
      </c>
    </row>
    <row r="162" spans="1:13" ht="13.5" thickBot="1" x14ac:dyDescent="0.25">
      <c r="A162" s="13">
        <v>3</v>
      </c>
      <c r="B162" s="5">
        <v>1944.4444444444428</v>
      </c>
      <c r="C162" s="5">
        <v>3.3069396353576863</v>
      </c>
      <c r="D162" s="5"/>
      <c r="E162" s="29">
        <f t="shared" si="37"/>
        <v>-1917.9247566164001</v>
      </c>
      <c r="F162" s="2">
        <f t="shared" si="33"/>
        <v>-320.04503665699997</v>
      </c>
      <c r="G162" s="49" t="s">
        <v>20</v>
      </c>
      <c r="H162" s="5">
        <v>13.4485508024</v>
      </c>
      <c r="I162" s="5">
        <v>-98.6884149192</v>
      </c>
      <c r="J162" s="65">
        <f t="shared" ca="1" si="49"/>
        <v>14.7108943728</v>
      </c>
      <c r="K162" s="63">
        <f t="shared" ca="1" si="48"/>
        <v>226.0202684427</v>
      </c>
      <c r="L162" s="66">
        <f t="shared" ca="1" si="50"/>
        <v>27</v>
      </c>
      <c r="M162">
        <f t="shared" si="36"/>
        <v>32</v>
      </c>
    </row>
    <row r="163" spans="1:13" ht="13.5" thickBot="1" x14ac:dyDescent="0.25">
      <c r="A163" s="13">
        <v>3</v>
      </c>
      <c r="B163" s="5">
        <v>1944.4444444444898</v>
      </c>
      <c r="C163" s="5">
        <v>3.6376335988934589</v>
      </c>
      <c r="D163" s="5"/>
      <c r="E163" s="29">
        <f t="shared" si="37"/>
        <v>-1710.0878495682</v>
      </c>
      <c r="F163" s="2">
        <f t="shared" si="33"/>
        <v>-925.45326423879987</v>
      </c>
      <c r="G163" s="52" t="s">
        <v>23</v>
      </c>
      <c r="H163" s="5">
        <v>29.2663329889</v>
      </c>
      <c r="I163" s="5">
        <v>-180.4698132259</v>
      </c>
      <c r="J163" s="65">
        <f t="shared" ca="1" si="49"/>
        <v>-15.7078341538</v>
      </c>
      <c r="K163" s="63">
        <f t="shared" ca="1" si="48"/>
        <v>-46.883382894299999</v>
      </c>
      <c r="L163" s="66">
        <f t="shared" ca="1" si="50"/>
        <v>31</v>
      </c>
      <c r="M163">
        <f t="shared" si="36"/>
        <v>33</v>
      </c>
    </row>
    <row r="164" spans="1:13" ht="13.5" thickBot="1" x14ac:dyDescent="0.25">
      <c r="A164" s="13">
        <v>3</v>
      </c>
      <c r="B164" s="5">
        <v>1944.4444444444532</v>
      </c>
      <c r="C164" s="5">
        <v>3.9683275624291987</v>
      </c>
      <c r="D164" s="5"/>
      <c r="E164" s="29">
        <f t="shared" si="37"/>
        <v>-1316.9363892722999</v>
      </c>
      <c r="F164" s="2">
        <f t="shared" si="33"/>
        <v>-1430.5742707532997</v>
      </c>
      <c r="G164" s="50" t="s">
        <v>19</v>
      </c>
      <c r="H164" s="5">
        <v>37.395824728900003</v>
      </c>
      <c r="I164" s="5">
        <v>-216.37032354230001</v>
      </c>
      <c r="J164" s="65">
        <f t="shared" ca="1" si="49"/>
        <v>51.972263162099999</v>
      </c>
      <c r="K164" s="63">
        <f t="shared" ca="1" si="48"/>
        <v>283.725889741</v>
      </c>
      <c r="L164" s="66">
        <f t="shared" ca="1" si="50"/>
        <v>45</v>
      </c>
      <c r="M164">
        <f t="shared" si="36"/>
        <v>34</v>
      </c>
    </row>
    <row r="165" spans="1:13" ht="13.5" thickBot="1" x14ac:dyDescent="0.25">
      <c r="A165" s="13">
        <v>3</v>
      </c>
      <c r="B165" s="5">
        <v>1944.4444444444059</v>
      </c>
      <c r="C165" s="5">
        <v>4.2990215259649815</v>
      </c>
      <c r="D165" s="5"/>
      <c r="E165" s="29">
        <f t="shared" si="37"/>
        <v>-781.07443682520056</v>
      </c>
      <c r="F165" s="2">
        <f t="shared" si="33"/>
        <v>-1780.6703573847997</v>
      </c>
      <c r="G165" s="54" t="s">
        <v>25</v>
      </c>
      <c r="H165" s="5">
        <v>38.279876050799999</v>
      </c>
      <c r="I165" s="5">
        <v>-222.60208089970001</v>
      </c>
      <c r="J165" s="65">
        <f t="shared" ca="1" si="49"/>
        <v>-66.993500151299997</v>
      </c>
      <c r="K165" s="63">
        <f t="shared" ca="1" si="48"/>
        <v>159.57727042650001</v>
      </c>
      <c r="L165" s="66">
        <f t="shared" ca="1" si="50"/>
        <v>50</v>
      </c>
      <c r="M165">
        <f t="shared" si="36"/>
        <v>35</v>
      </c>
    </row>
    <row r="166" spans="1:13" ht="13.5" thickBot="1" x14ac:dyDescent="0.25">
      <c r="A166" s="13">
        <v>3</v>
      </c>
      <c r="B166" s="5">
        <v>1944.4444444444389</v>
      </c>
      <c r="C166" s="5">
        <v>4.6297154895007662</v>
      </c>
      <c r="D166" s="5"/>
      <c r="E166" s="29">
        <f t="shared" si="37"/>
        <v>-160.57094952949927</v>
      </c>
      <c r="F166" s="2">
        <f t="shared" si="33"/>
        <v>-1937.8031808462999</v>
      </c>
      <c r="G166" s="53" t="s">
        <v>24</v>
      </c>
      <c r="H166" s="5">
        <v>54.8956395517</v>
      </c>
      <c r="I166" s="5">
        <v>-219.46190828979999</v>
      </c>
      <c r="J166" s="65">
        <f t="shared" ca="1" si="49"/>
        <v>20.3953522736</v>
      </c>
      <c r="K166" s="63">
        <f t="shared" ca="1" si="48"/>
        <v>-233.84790619110001</v>
      </c>
      <c r="L166" s="66">
        <f t="shared" ca="1" si="50"/>
        <v>57</v>
      </c>
      <c r="M166">
        <f t="shared" si="36"/>
        <v>36</v>
      </c>
    </row>
    <row r="167" spans="1:13" ht="13.5" thickBot="1" x14ac:dyDescent="0.25">
      <c r="A167" s="13">
        <v>3</v>
      </c>
      <c r="B167" s="5">
        <v>1944.4444444444548</v>
      </c>
      <c r="C167" s="5">
        <v>4.960409453036533</v>
      </c>
      <c r="D167" s="5"/>
      <c r="E167" s="29">
        <f t="shared" si="37"/>
        <v>477.33289166270032</v>
      </c>
      <c r="F167" s="2">
        <f t="shared" si="33"/>
        <v>-1884.9449615486999</v>
      </c>
      <c r="G167" s="49" t="s">
        <v>20</v>
      </c>
      <c r="H167" s="5">
        <v>88.544986950799995</v>
      </c>
      <c r="I167" s="5">
        <v>-228.01616802320001</v>
      </c>
      <c r="J167" s="65">
        <f t="shared" ca="1" si="49"/>
        <v>96.245011365500005</v>
      </c>
      <c r="K167" s="63">
        <f t="shared" ca="1" si="48"/>
        <v>-245.1266100286</v>
      </c>
      <c r="L167" s="66">
        <f t="shared" ca="1" si="50"/>
        <v>60</v>
      </c>
      <c r="M167">
        <f t="shared" si="36"/>
        <v>37</v>
      </c>
    </row>
    <row r="168" spans="1:13" ht="13.5" thickBot="1" x14ac:dyDescent="0.25">
      <c r="A168" s="13">
        <v>3</v>
      </c>
      <c r="B168" s="5">
        <v>1944.4444444444632</v>
      </c>
      <c r="C168" s="5">
        <v>5.2911034165722928</v>
      </c>
      <c r="D168" s="5"/>
      <c r="E168" s="29">
        <f t="shared" si="37"/>
        <v>1063.5103074603001</v>
      </c>
      <c r="F168" s="2">
        <f t="shared" si="33"/>
        <v>-1627.8237077327001</v>
      </c>
      <c r="G168" s="54" t="s">
        <v>25</v>
      </c>
      <c r="H168" s="5">
        <v>76.896586860400006</v>
      </c>
      <c r="I168" s="5">
        <v>-196.49861877679999</v>
      </c>
      <c r="J168" s="65">
        <f t="shared" ca="1" si="49"/>
        <v>154.0393231564</v>
      </c>
      <c r="K168" s="63">
        <f t="shared" ca="1" si="48"/>
        <v>-110.523421966</v>
      </c>
      <c r="L168" s="69">
        <f t="shared" ca="1" si="50"/>
        <v>64</v>
      </c>
      <c r="M168">
        <f t="shared" si="36"/>
        <v>38</v>
      </c>
    </row>
    <row r="169" spans="1:13" ht="13.5" thickBot="1" x14ac:dyDescent="0.25">
      <c r="A169" s="13">
        <v>3</v>
      </c>
      <c r="B169" s="5">
        <v>1944.4444444444775</v>
      </c>
      <c r="C169" s="5">
        <v>5.621797380108049</v>
      </c>
      <c r="D169" s="5"/>
      <c r="E169" s="29">
        <f t="shared" si="37"/>
        <v>1534.4398793819</v>
      </c>
      <c r="F169" s="2">
        <f t="shared" si="33"/>
        <v>-1194.3024968965999</v>
      </c>
      <c r="G169" s="48" t="s">
        <v>21</v>
      </c>
      <c r="H169" s="5">
        <v>70.7201710187</v>
      </c>
      <c r="I169" s="5">
        <v>-149.2241506453</v>
      </c>
      <c r="J169" s="62">
        <f ca="1">INDEX($G$131:$H$194,MATCH("ГорЛиния",OFFSET($G$131,0,0,64,1),0),2)</f>
        <v>28.9617269001</v>
      </c>
      <c r="K169" s="63">
        <f ca="1">INDEX($H$131:$I$194,MATCH(J169,$H$131:$H$194,0),2)</f>
        <v>-24.4746362062</v>
      </c>
      <c r="L169" s="64">
        <f>MATCH("ГорЛиния",$G$67:$G$130,0)</f>
        <v>5</v>
      </c>
      <c r="M169">
        <f t="shared" si="36"/>
        <v>39</v>
      </c>
    </row>
    <row r="170" spans="1:13" ht="13.5" thickBot="1" x14ac:dyDescent="0.25">
      <c r="A170" s="13">
        <v>3</v>
      </c>
      <c r="B170" s="5">
        <v>1944.444444444473</v>
      </c>
      <c r="C170" s="5">
        <v>5.9524913436438274</v>
      </c>
      <c r="D170" s="5"/>
      <c r="E170" s="29">
        <f t="shared" si="37"/>
        <v>1839.0890810845999</v>
      </c>
      <c r="F170" s="2">
        <f t="shared" si="33"/>
        <v>-631.36007900910022</v>
      </c>
      <c r="G170" s="52" t="s">
        <v>23</v>
      </c>
      <c r="H170" s="5">
        <v>103.4502806388</v>
      </c>
      <c r="I170" s="5">
        <v>-76.7684897261</v>
      </c>
      <c r="J170" s="65">
        <f ca="1">INDEX(OFFSET($G$131,L169,0,64-L169,2),MATCH("ГорЛиния",OFFSET($G$131,L169,0,64-L169,1),0),2)</f>
        <v>0.58722391480000002</v>
      </c>
      <c r="K170" s="63">
        <f t="shared" ref="K170:K176" ca="1" si="51">INDEX($H$131:$I$194,MATCH(J170,$H$131:$H$194,0),2)</f>
        <v>110.83217910339999</v>
      </c>
      <c r="L170" s="66">
        <f ca="1">MATCH("ГорЛиния",OFFSET($G$67,L169,0,64-L169,1),0)+L169</f>
        <v>11</v>
      </c>
      <c r="M170">
        <f t="shared" si="36"/>
        <v>40</v>
      </c>
    </row>
    <row r="171" spans="1:13" ht="13.5" thickBot="1" x14ac:dyDescent="0.25">
      <c r="A171" s="13">
        <v>3</v>
      </c>
      <c r="B171" s="5">
        <v>2500</v>
      </c>
      <c r="C171" s="5">
        <v>0</v>
      </c>
      <c r="D171" s="5"/>
      <c r="E171" s="29">
        <f t="shared" si="37"/>
        <v>2500</v>
      </c>
      <c r="F171" s="2">
        <f t="shared" si="33"/>
        <v>0</v>
      </c>
      <c r="G171" s="54" t="s">
        <v>25</v>
      </c>
      <c r="H171" s="5">
        <v>118.6392439279</v>
      </c>
      <c r="I171" s="5">
        <v>7.3431594638000002</v>
      </c>
      <c r="J171" s="65">
        <f t="shared" ref="J171:J176" ca="1" si="52">INDEX(OFFSET($G$131,L170,0,64-L170,2),MATCH("ГорЛиния",OFFSET($G$131,L170,0,64-L170,1),0),2)</f>
        <v>67.889769768799994</v>
      </c>
      <c r="K171" s="63">
        <f t="shared" ca="1" si="51"/>
        <v>-164.39116103250001</v>
      </c>
      <c r="L171" s="66">
        <f t="shared" ref="L171:L176" ca="1" si="53">MATCH("ГорЛиния",OFFSET($G$67,L170,0,64-L170,1),0)+L170</f>
        <v>19</v>
      </c>
      <c r="M171">
        <f t="shared" si="36"/>
        <v>41</v>
      </c>
    </row>
    <row r="172" spans="1:13" ht="13.5" thickBot="1" x14ac:dyDescent="0.25">
      <c r="A172" s="13">
        <v>3</v>
      </c>
      <c r="B172" s="5">
        <v>2500.0000000000277</v>
      </c>
      <c r="C172" s="5">
        <v>0.26179938779914569</v>
      </c>
      <c r="D172" s="5"/>
      <c r="E172" s="29">
        <f t="shared" si="37"/>
        <v>2414.8145657227001</v>
      </c>
      <c r="F172" s="2">
        <f t="shared" si="33"/>
        <v>647.04761275630005</v>
      </c>
      <c r="G172" s="52" t="s">
        <v>23</v>
      </c>
      <c r="H172" s="5">
        <v>120.1266826223</v>
      </c>
      <c r="I172" s="5">
        <v>117.035004324</v>
      </c>
      <c r="J172" s="65">
        <f t="shared" ca="1" si="52"/>
        <v>-17.4881886561</v>
      </c>
      <c r="K172" s="63">
        <f t="shared" ca="1" si="51"/>
        <v>174.00664229829999</v>
      </c>
      <c r="L172" s="66">
        <f t="shared" ca="1" si="53"/>
        <v>28</v>
      </c>
      <c r="M172">
        <f t="shared" si="36"/>
        <v>42</v>
      </c>
    </row>
    <row r="173" spans="1:13" ht="13.5" thickBot="1" x14ac:dyDescent="0.25">
      <c r="A173" s="13">
        <v>3</v>
      </c>
      <c r="B173" s="5">
        <v>2500</v>
      </c>
      <c r="C173" s="5">
        <v>0.52359877559829826</v>
      </c>
      <c r="D173" s="5"/>
      <c r="E173" s="29">
        <f t="shared" si="37"/>
        <v>2165.0635094610975</v>
      </c>
      <c r="F173" s="2">
        <f t="shared" si="33"/>
        <v>1249.9999999999986</v>
      </c>
      <c r="G173" s="49" t="s">
        <v>20</v>
      </c>
      <c r="H173" s="5">
        <v>103.5086468331</v>
      </c>
      <c r="I173" s="5">
        <v>178.58072066099999</v>
      </c>
      <c r="J173" s="65">
        <f t="shared" ca="1" si="52"/>
        <v>29.2663329889</v>
      </c>
      <c r="K173" s="63">
        <f t="shared" ca="1" si="51"/>
        <v>-180.4698132259</v>
      </c>
      <c r="L173" s="66">
        <f t="shared" ca="1" si="53"/>
        <v>33</v>
      </c>
      <c r="M173">
        <f t="shared" si="36"/>
        <v>43</v>
      </c>
    </row>
    <row r="174" spans="1:13" ht="13.5" thickBot="1" x14ac:dyDescent="0.25">
      <c r="A174" s="13">
        <v>3</v>
      </c>
      <c r="B174" s="5">
        <v>2500.0000000000441</v>
      </c>
      <c r="C174" s="5">
        <v>0.78539816339744828</v>
      </c>
      <c r="D174" s="5"/>
      <c r="E174" s="29">
        <f t="shared" si="37"/>
        <v>1767.7669529664001</v>
      </c>
      <c r="F174" s="2">
        <f t="shared" si="33"/>
        <v>1767.7669529663999</v>
      </c>
      <c r="G174" s="54" t="s">
        <v>25</v>
      </c>
      <c r="H174" s="5">
        <v>68.279764858299998</v>
      </c>
      <c r="I174" s="5">
        <v>281.46849822510001</v>
      </c>
      <c r="J174" s="65">
        <f t="shared" ca="1" si="52"/>
        <v>103.4502806388</v>
      </c>
      <c r="K174" s="63">
        <f t="shared" ca="1" si="51"/>
        <v>-76.7684897261</v>
      </c>
      <c r="L174" s="66">
        <f t="shared" ca="1" si="53"/>
        <v>40</v>
      </c>
      <c r="M174">
        <f t="shared" si="36"/>
        <v>44</v>
      </c>
    </row>
    <row r="175" spans="1:13" ht="13.5" thickBot="1" x14ac:dyDescent="0.25">
      <c r="A175" s="13">
        <v>3</v>
      </c>
      <c r="B175" s="5">
        <v>2500</v>
      </c>
      <c r="C175" s="5">
        <v>1.0471975511965983</v>
      </c>
      <c r="D175" s="5"/>
      <c r="E175" s="29">
        <f t="shared" si="37"/>
        <v>1249.9999999999989</v>
      </c>
      <c r="F175" s="2">
        <f t="shared" si="33"/>
        <v>2165.0635094610975</v>
      </c>
      <c r="G175" s="51" t="s">
        <v>22</v>
      </c>
      <c r="H175" s="5">
        <v>51.972263162099999</v>
      </c>
      <c r="I175" s="5">
        <v>283.725889741</v>
      </c>
      <c r="J175" s="65">
        <f t="shared" ca="1" si="52"/>
        <v>120.1266826223</v>
      </c>
      <c r="K175" s="63">
        <f t="shared" ca="1" si="51"/>
        <v>117.035004324</v>
      </c>
      <c r="L175" s="66">
        <f t="shared" ca="1" si="53"/>
        <v>42</v>
      </c>
      <c r="M175">
        <f t="shared" si="36"/>
        <v>45</v>
      </c>
    </row>
    <row r="176" spans="1:13" ht="13.5" thickBot="1" x14ac:dyDescent="0.25">
      <c r="A176" s="13">
        <v>3</v>
      </c>
      <c r="B176" s="5">
        <v>2500.0000000000277</v>
      </c>
      <c r="C176" s="5">
        <v>1.3089969389957512</v>
      </c>
      <c r="D176" s="5"/>
      <c r="E176" s="29">
        <f t="shared" si="37"/>
        <v>647.04761275629926</v>
      </c>
      <c r="F176" s="2">
        <f t="shared" si="33"/>
        <v>2414.8145657227001</v>
      </c>
      <c r="G176" s="53" t="s">
        <v>24</v>
      </c>
      <c r="H176" s="5">
        <v>-10.9671264266</v>
      </c>
      <c r="I176" s="5">
        <v>298.06118823010002</v>
      </c>
      <c r="J176" s="65">
        <f t="shared" ca="1" si="52"/>
        <v>-25.914967897299999</v>
      </c>
      <c r="K176" s="63">
        <f t="shared" ca="1" si="51"/>
        <v>-6.4414756319000004</v>
      </c>
      <c r="L176" s="69">
        <f t="shared" ca="1" si="53"/>
        <v>52</v>
      </c>
      <c r="M176">
        <f t="shared" si="36"/>
        <v>46</v>
      </c>
    </row>
    <row r="177" spans="1:39" ht="13.5" thickBot="1" x14ac:dyDescent="0.25">
      <c r="A177" s="13">
        <v>3</v>
      </c>
      <c r="B177" s="5">
        <v>2500</v>
      </c>
      <c r="C177" s="5">
        <v>1.5707963267948966</v>
      </c>
      <c r="D177" s="5"/>
      <c r="E177" s="29">
        <f t="shared" si="37"/>
        <v>1.531435568635775E-13</v>
      </c>
      <c r="F177" s="2">
        <f t="shared" si="33"/>
        <v>2500</v>
      </c>
      <c r="G177" s="49" t="s">
        <v>20</v>
      </c>
      <c r="H177" s="5">
        <v>-18.248658426999999</v>
      </c>
      <c r="I177" s="5">
        <v>310.13196642899999</v>
      </c>
      <c r="J177" s="62">
        <f ca="1">INDEX($G$131:$H$194,MATCH("Квадрат",OFFSET($G$131,0,0,64,1),0),2)</f>
        <v>45.476044201900002</v>
      </c>
      <c r="K177" s="63">
        <f ca="1">INDEX($H$131:$I$194,MATCH(J177,$H$131:$H$194,0),2)</f>
        <v>-101.95467587029999</v>
      </c>
      <c r="L177" s="64">
        <f>MATCH("Квадрат",$G$67:$G$130,0)</f>
        <v>6</v>
      </c>
      <c r="M177">
        <f t="shared" si="36"/>
        <v>47</v>
      </c>
    </row>
    <row r="178" spans="1:39" ht="13.5" thickBot="1" x14ac:dyDescent="0.25">
      <c r="A178" s="13">
        <v>3</v>
      </c>
      <c r="B178" s="5">
        <v>2500.0000000000277</v>
      </c>
      <c r="C178" s="5">
        <v>1.8325957145940419</v>
      </c>
      <c r="D178" s="5"/>
      <c r="E178" s="29">
        <f t="shared" si="37"/>
        <v>-647.04761275629903</v>
      </c>
      <c r="F178" s="2">
        <f t="shared" si="33"/>
        <v>2414.8145657227001</v>
      </c>
      <c r="G178" s="50" t="s">
        <v>19</v>
      </c>
      <c r="H178" s="5">
        <v>-43.020695802399999</v>
      </c>
      <c r="I178" s="5">
        <v>263.24904893619998</v>
      </c>
      <c r="J178" s="65">
        <f ca="1">INDEX(OFFSET($G$131,L177,0,64-L177,2),MATCH("Квадрат",OFFSET($G$131,L177,0,64-L177,1),0),2)</f>
        <v>63.992381694800002</v>
      </c>
      <c r="K178" s="63">
        <f t="shared" ref="K178:K185" ca="1" si="54">INDEX($H$131:$I$194,MATCH(J178,$H$131:$H$194,0),2)</f>
        <v>-1.4634914368</v>
      </c>
      <c r="L178" s="66">
        <f ca="1">MATCH("Квадрат",OFFSET($G$67,L177,0,64-L177,1),0)+L177</f>
        <v>9</v>
      </c>
      <c r="M178">
        <f t="shared" si="36"/>
        <v>48</v>
      </c>
    </row>
    <row r="179" spans="1:39" ht="13.5" thickBot="1" x14ac:dyDescent="0.25">
      <c r="A179" s="13">
        <v>3</v>
      </c>
      <c r="B179" s="5">
        <v>2500</v>
      </c>
      <c r="C179" s="5">
        <v>2.0943951023931948</v>
      </c>
      <c r="D179" s="5"/>
      <c r="E179" s="29">
        <f t="shared" si="37"/>
        <v>-1249.9999999999984</v>
      </c>
      <c r="F179" s="2">
        <f t="shared" si="33"/>
        <v>2165.0635094610975</v>
      </c>
      <c r="G179" s="54" t="s">
        <v>25</v>
      </c>
      <c r="H179" s="5">
        <v>-45.560905475200002</v>
      </c>
      <c r="I179" s="5">
        <v>209.146094858</v>
      </c>
      <c r="J179" s="65">
        <f t="shared" ref="J179:J185" ca="1" si="55">INDEX(OFFSET($G$131,L178,0,64-L178,2),MATCH("Квадрат",OFFSET($G$131,L178,0,64-L178,1),0),2)</f>
        <v>-22.142806012600001</v>
      </c>
      <c r="K179" s="63">
        <f t="shared" ca="1" si="54"/>
        <v>117.5671013053</v>
      </c>
      <c r="L179" s="66">
        <f t="shared" ref="L179:L185" ca="1" si="56">MATCH("Квадрат",OFFSET($G$67,L178,0,64-L178,1),0)+L178</f>
        <v>13</v>
      </c>
      <c r="M179">
        <f t="shared" si="36"/>
        <v>49</v>
      </c>
    </row>
    <row r="180" spans="1:39" ht="13.5" thickBot="1" x14ac:dyDescent="0.25">
      <c r="A180" s="13">
        <v>3</v>
      </c>
      <c r="B180" s="5">
        <v>2500.0000000000441</v>
      </c>
      <c r="C180" s="5">
        <v>2.3561944901923448</v>
      </c>
      <c r="D180" s="5"/>
      <c r="E180" s="29">
        <f t="shared" si="37"/>
        <v>-1767.7669529663999</v>
      </c>
      <c r="F180" s="2">
        <f t="shared" si="33"/>
        <v>1767.7669529664001</v>
      </c>
      <c r="G180" s="51" t="s">
        <v>22</v>
      </c>
      <c r="H180" s="5">
        <v>-66.993500151299997</v>
      </c>
      <c r="I180" s="5">
        <v>159.57727042650001</v>
      </c>
      <c r="J180" s="65">
        <f t="shared" ca="1" si="55"/>
        <v>49.911577316699997</v>
      </c>
      <c r="K180" s="63">
        <f t="shared" ca="1" si="54"/>
        <v>98.781233794499997</v>
      </c>
      <c r="L180" s="66">
        <f t="shared" ca="1" si="56"/>
        <v>24</v>
      </c>
      <c r="M180">
        <f t="shared" si="36"/>
        <v>50</v>
      </c>
    </row>
    <row r="181" spans="1:39" ht="13.5" thickBot="1" x14ac:dyDescent="0.25">
      <c r="A181" s="13">
        <v>3</v>
      </c>
      <c r="B181" s="5">
        <v>2500</v>
      </c>
      <c r="C181" s="5">
        <v>2.6179938779914949</v>
      </c>
      <c r="D181" s="5"/>
      <c r="E181" s="29">
        <f t="shared" si="37"/>
        <v>-2165.0635094610975</v>
      </c>
      <c r="F181" s="2">
        <f t="shared" si="33"/>
        <v>1249.9999999999989</v>
      </c>
      <c r="G181" s="53" t="s">
        <v>24</v>
      </c>
      <c r="H181" s="5">
        <v>-57.899785548200001</v>
      </c>
      <c r="I181" s="5">
        <v>83.265062166000007</v>
      </c>
      <c r="J181" s="65">
        <f t="shared" ca="1" si="55"/>
        <v>54.8956395517</v>
      </c>
      <c r="K181" s="63">
        <f t="shared" ca="1" si="54"/>
        <v>-219.46190828979999</v>
      </c>
      <c r="L181" s="66">
        <f t="shared" ca="1" si="56"/>
        <v>36</v>
      </c>
      <c r="M181">
        <f t="shared" si="36"/>
        <v>51</v>
      </c>
    </row>
    <row r="182" spans="1:39" ht="13.5" thickBot="1" x14ac:dyDescent="0.25">
      <c r="A182" s="13">
        <v>3</v>
      </c>
      <c r="B182" s="5">
        <v>2500.0000000000277</v>
      </c>
      <c r="C182" s="5">
        <v>2.8797932657906475</v>
      </c>
      <c r="D182" s="5"/>
      <c r="E182" s="29">
        <f t="shared" si="37"/>
        <v>-2414.8145657226996</v>
      </c>
      <c r="F182" s="2">
        <f t="shared" si="33"/>
        <v>647.04761275630005</v>
      </c>
      <c r="G182" s="52" t="s">
        <v>23</v>
      </c>
      <c r="H182" s="5">
        <v>-25.914967897299999</v>
      </c>
      <c r="I182" s="5">
        <v>-6.4414756319000004</v>
      </c>
      <c r="J182" s="65">
        <f t="shared" ca="1" si="55"/>
        <v>-10.9671264266</v>
      </c>
      <c r="K182" s="63">
        <f t="shared" ca="1" si="54"/>
        <v>298.06118823010002</v>
      </c>
      <c r="L182" s="66">
        <f t="shared" ca="1" si="56"/>
        <v>46</v>
      </c>
      <c r="M182">
        <f t="shared" si="36"/>
        <v>52</v>
      </c>
    </row>
    <row r="183" spans="1:39" ht="13.5" thickBot="1" x14ac:dyDescent="0.25">
      <c r="A183" s="13">
        <v>3</v>
      </c>
      <c r="B183" s="5">
        <v>2500</v>
      </c>
      <c r="C183" s="5">
        <v>3.1415926535897931</v>
      </c>
      <c r="D183" s="5"/>
      <c r="E183" s="29">
        <f t="shared" si="37"/>
        <v>-2500</v>
      </c>
      <c r="F183" s="2">
        <f t="shared" si="33"/>
        <v>3.06287113727155E-13</v>
      </c>
      <c r="G183" s="48" t="s">
        <v>21</v>
      </c>
      <c r="H183" s="5">
        <v>4.7521855493</v>
      </c>
      <c r="I183" s="5">
        <v>-75.563036250099998</v>
      </c>
      <c r="J183" s="65">
        <f t="shared" ca="1" si="55"/>
        <v>-57.899785548200001</v>
      </c>
      <c r="K183" s="63">
        <f t="shared" ca="1" si="54"/>
        <v>83.265062166000007</v>
      </c>
      <c r="L183" s="66">
        <f t="shared" ca="1" si="56"/>
        <v>51</v>
      </c>
      <c r="M183">
        <f t="shared" si="36"/>
        <v>53</v>
      </c>
    </row>
    <row r="184" spans="1:39" ht="13.5" thickBot="1" x14ac:dyDescent="0.25">
      <c r="A184" s="13">
        <v>3</v>
      </c>
      <c r="B184" s="5">
        <v>2500.0000000000277</v>
      </c>
      <c r="C184" s="5">
        <v>3.4033920413889387</v>
      </c>
      <c r="D184" s="5"/>
      <c r="E184" s="29">
        <f t="shared" si="37"/>
        <v>-2414.8145657227001</v>
      </c>
      <c r="F184" s="2">
        <f t="shared" si="33"/>
        <v>-647.04761275629949</v>
      </c>
      <c r="G184" s="54" t="s">
        <v>25</v>
      </c>
      <c r="H184" s="5">
        <v>30.717782261899998</v>
      </c>
      <c r="I184" s="5">
        <v>-143.6895794733</v>
      </c>
      <c r="J184" s="65">
        <f t="shared" ca="1" si="55"/>
        <v>22.772551056299999</v>
      </c>
      <c r="K184" s="63">
        <f t="shared" ca="1" si="54"/>
        <v>-189.3217870693</v>
      </c>
      <c r="L184" s="66">
        <f t="shared" ca="1" si="56"/>
        <v>55</v>
      </c>
      <c r="M184">
        <f t="shared" si="36"/>
        <v>54</v>
      </c>
    </row>
    <row r="185" spans="1:39" ht="13.5" thickBot="1" x14ac:dyDescent="0.25">
      <c r="A185" s="13">
        <v>3</v>
      </c>
      <c r="B185" s="5">
        <v>2500</v>
      </c>
      <c r="C185" s="5">
        <v>3.6651914291880914</v>
      </c>
      <c r="D185" s="5"/>
      <c r="E185" s="29">
        <f t="shared" si="37"/>
        <v>-2165.0635094610975</v>
      </c>
      <c r="F185" s="2">
        <f t="shared" si="33"/>
        <v>-1249.9999999999984</v>
      </c>
      <c r="G185" s="53" t="s">
        <v>24</v>
      </c>
      <c r="H185" s="5">
        <v>22.772551056299999</v>
      </c>
      <c r="I185" s="5">
        <v>-189.3217870693</v>
      </c>
      <c r="J185" s="65">
        <f t="shared" ca="1" si="55"/>
        <v>109.47434766790001</v>
      </c>
      <c r="K185" s="63">
        <f t="shared" ca="1" si="54"/>
        <v>-219.56951588210001</v>
      </c>
      <c r="L185" s="69">
        <f t="shared" ca="1" si="56"/>
        <v>62</v>
      </c>
      <c r="M185">
        <f t="shared" si="36"/>
        <v>55</v>
      </c>
      <c r="AM185" s="86"/>
    </row>
    <row r="186" spans="1:39" x14ac:dyDescent="0.2">
      <c r="A186" s="13">
        <v>3</v>
      </c>
      <c r="B186" s="5">
        <v>2500.0000000000441</v>
      </c>
      <c r="C186" s="5">
        <v>3.9269908169872414</v>
      </c>
      <c r="D186" s="5"/>
      <c r="E186" s="29">
        <f t="shared" si="37"/>
        <v>-1767.7669529664004</v>
      </c>
      <c r="F186" s="2">
        <f t="shared" si="33"/>
        <v>-1767.7669529663999</v>
      </c>
      <c r="G186" s="48" t="s">
        <v>21</v>
      </c>
      <c r="H186" s="5">
        <v>55.153515372299999</v>
      </c>
      <c r="I186" s="5">
        <v>-187.95150269609999</v>
      </c>
      <c r="J186" s="62">
        <f ca="1">INDEX($G$131:$H$194,MATCH("Зигзаг",OFFSET($G$131,0,0,64,1),0),2)</f>
        <v>65.4886005555</v>
      </c>
      <c r="K186" s="63">
        <f ca="1">INDEX($H$131:$I$194,MATCH(J186,$H$131:$H$194,0),2)</f>
        <v>-111.8849047727</v>
      </c>
      <c r="L186" s="64">
        <f>MATCH("Зигзаг",$G$67:$G$130,0)</f>
        <v>8</v>
      </c>
      <c r="M186">
        <f t="shared" si="36"/>
        <v>56</v>
      </c>
    </row>
    <row r="187" spans="1:39" x14ac:dyDescent="0.2">
      <c r="A187" s="13">
        <v>3</v>
      </c>
      <c r="B187" s="5">
        <v>2500</v>
      </c>
      <c r="C187" s="5">
        <v>4.1887902047863914</v>
      </c>
      <c r="D187" s="5"/>
      <c r="E187" s="29">
        <f t="shared" si="37"/>
        <v>-1249.9999999999991</v>
      </c>
      <c r="F187" s="2">
        <f t="shared" si="33"/>
        <v>-2165.0635094610971</v>
      </c>
      <c r="G187" s="51" t="s">
        <v>22</v>
      </c>
      <c r="H187" s="5">
        <v>20.3953522736</v>
      </c>
      <c r="I187" s="5">
        <v>-233.84790619110001</v>
      </c>
      <c r="J187" s="65">
        <f ca="1">INDEX(OFFSET($G$131,L186,0,64-L186,2),MATCH("зигзаг",OFFSET($G$131,L186,0,64-L186,1),0),2)</f>
        <v>0.98189352379999995</v>
      </c>
      <c r="K187" s="55">
        <f t="shared" ref="K187:K194" ca="1" si="57">INDEX($H$131:$I$194,MATCH(J187,$H$131:$H$194,0),2)</f>
        <v>172.43310745669999</v>
      </c>
      <c r="L187" s="66">
        <f ca="1">MATCH("Зигзаг",OFFSET($G$67,L186,0,64-L186,1),0)+L186</f>
        <v>12</v>
      </c>
      <c r="M187">
        <f t="shared" si="36"/>
        <v>57</v>
      </c>
    </row>
    <row r="188" spans="1:39" x14ac:dyDescent="0.2">
      <c r="A188" s="13">
        <v>3</v>
      </c>
      <c r="B188" s="5">
        <v>2500.0000000000277</v>
      </c>
      <c r="C188" s="5">
        <v>4.4505895925855441</v>
      </c>
      <c r="D188" s="5"/>
      <c r="E188" s="29">
        <f t="shared" si="37"/>
        <v>-647.04761275630017</v>
      </c>
      <c r="F188" s="2">
        <f t="shared" si="33"/>
        <v>-2414.8145657226996</v>
      </c>
      <c r="G188" s="50" t="s">
        <v>19</v>
      </c>
      <c r="H188" s="5">
        <v>37.478503052599997</v>
      </c>
      <c r="I188" s="5">
        <v>-237.4754805478</v>
      </c>
      <c r="J188" s="65">
        <f t="shared" ref="J188:J194" ca="1" si="58">INDEX(OFFSET($G$131,L187,0,64-L187,2),MATCH("зигзаг",OFFSET($G$131,L187,0,64-L187,1),0),2)</f>
        <v>-24.7524202892</v>
      </c>
      <c r="K188" s="55">
        <f t="shared" ca="1" si="57"/>
        <v>-20.930872973300001</v>
      </c>
      <c r="L188" s="66">
        <f t="shared" ref="L188:L194" ca="1" si="59">MATCH("Зигзаг",OFFSET($G$67,L187,0,64-L187,1),0)+L187</f>
        <v>15</v>
      </c>
      <c r="M188">
        <f t="shared" si="36"/>
        <v>58</v>
      </c>
    </row>
    <row r="189" spans="1:39" x14ac:dyDescent="0.2">
      <c r="A189" s="13">
        <v>3</v>
      </c>
      <c r="B189" s="5">
        <v>2500</v>
      </c>
      <c r="C189" s="5">
        <v>4.7123889803846897</v>
      </c>
      <c r="D189" s="5"/>
      <c r="E189" s="29">
        <f t="shared" si="37"/>
        <v>-4.594306705907325E-13</v>
      </c>
      <c r="F189" s="2">
        <f t="shared" si="33"/>
        <v>-2500</v>
      </c>
      <c r="G189" s="48" t="s">
        <v>21</v>
      </c>
      <c r="H189" s="5">
        <v>64.834901781599996</v>
      </c>
      <c r="I189" s="5">
        <v>-248.27397572379999</v>
      </c>
      <c r="J189" s="65">
        <f t="shared" ca="1" si="58"/>
        <v>38.279876050799999</v>
      </c>
      <c r="K189" s="55">
        <f t="shared" ca="1" si="57"/>
        <v>-222.60208089970001</v>
      </c>
      <c r="L189" s="66">
        <f t="shared" ca="1" si="59"/>
        <v>35</v>
      </c>
      <c r="M189">
        <f t="shared" si="36"/>
        <v>59</v>
      </c>
    </row>
    <row r="190" spans="1:39" x14ac:dyDescent="0.2">
      <c r="A190" s="13">
        <v>3</v>
      </c>
      <c r="B190" s="5">
        <v>2500.0000000000277</v>
      </c>
      <c r="C190" s="5">
        <v>4.9741883681838353</v>
      </c>
      <c r="D190" s="5"/>
      <c r="E190" s="29">
        <f t="shared" si="37"/>
        <v>647.04761275629926</v>
      </c>
      <c r="F190" s="2">
        <f t="shared" si="33"/>
        <v>-2414.8145657227001</v>
      </c>
      <c r="G190" s="51" t="s">
        <v>22</v>
      </c>
      <c r="H190" s="5">
        <v>96.245011365500005</v>
      </c>
      <c r="I190" s="5">
        <v>-245.1266100286</v>
      </c>
      <c r="J190" s="65">
        <f t="shared" ca="1" si="58"/>
        <v>76.896586860400006</v>
      </c>
      <c r="K190" s="55">
        <f t="shared" ca="1" si="57"/>
        <v>-196.49861877679999</v>
      </c>
      <c r="L190" s="66">
        <f t="shared" ca="1" si="59"/>
        <v>38</v>
      </c>
      <c r="M190">
        <f t="shared" si="36"/>
        <v>60</v>
      </c>
    </row>
    <row r="191" spans="1:39" x14ac:dyDescent="0.2">
      <c r="A191" s="13">
        <v>3</v>
      </c>
      <c r="B191" s="5">
        <v>2500</v>
      </c>
      <c r="C191" s="5">
        <v>5.2359877559829879</v>
      </c>
      <c r="D191" s="5"/>
      <c r="E191" s="29">
        <f t="shared" si="37"/>
        <v>1249.9999999999984</v>
      </c>
      <c r="F191" s="2">
        <f t="shared" si="33"/>
        <v>-2165.0635094610975</v>
      </c>
      <c r="G191" s="50" t="s">
        <v>19</v>
      </c>
      <c r="H191" s="5">
        <v>98.108658294199998</v>
      </c>
      <c r="I191" s="5">
        <v>-243.53464154049999</v>
      </c>
      <c r="J191" s="65">
        <f t="shared" ca="1" si="58"/>
        <v>118.6392439279</v>
      </c>
      <c r="K191" s="55">
        <f t="shared" ca="1" si="57"/>
        <v>7.3431594638000002</v>
      </c>
      <c r="L191" s="66">
        <f t="shared" ca="1" si="59"/>
        <v>41</v>
      </c>
      <c r="M191">
        <f t="shared" si="36"/>
        <v>61</v>
      </c>
    </row>
    <row r="192" spans="1:39" x14ac:dyDescent="0.2">
      <c r="A192" s="13">
        <v>3</v>
      </c>
      <c r="B192" s="5">
        <v>2500.0000000000441</v>
      </c>
      <c r="C192" s="5">
        <v>5.497787143782138</v>
      </c>
      <c r="D192" s="5"/>
      <c r="E192" s="29">
        <f t="shared" si="37"/>
        <v>1767.7669529663995</v>
      </c>
      <c r="F192" s="2">
        <f t="shared" si="33"/>
        <v>-1767.7669529664004</v>
      </c>
      <c r="G192" s="53" t="s">
        <v>24</v>
      </c>
      <c r="H192" s="5">
        <v>109.47434766790001</v>
      </c>
      <c r="I192" s="5">
        <v>-219.56951588210001</v>
      </c>
      <c r="J192" s="65">
        <f t="shared" ca="1" si="58"/>
        <v>68.279764858299998</v>
      </c>
      <c r="K192" s="55">
        <f t="shared" ca="1" si="57"/>
        <v>281.46849822510001</v>
      </c>
      <c r="L192" s="66">
        <f t="shared" ca="1" si="59"/>
        <v>44</v>
      </c>
      <c r="M192">
        <f t="shared" si="36"/>
        <v>62</v>
      </c>
    </row>
    <row r="193" spans="1:26" x14ac:dyDescent="0.2">
      <c r="A193" s="13">
        <v>3</v>
      </c>
      <c r="B193" s="5">
        <v>2500</v>
      </c>
      <c r="C193" s="5">
        <v>5.759586531581288</v>
      </c>
      <c r="D193" s="5"/>
      <c r="E193" s="29">
        <f t="shared" si="37"/>
        <v>2165.0635094610971</v>
      </c>
      <c r="F193" s="2">
        <f t="shared" si="33"/>
        <v>-1249.9999999999991</v>
      </c>
      <c r="G193" s="49" t="s">
        <v>20</v>
      </c>
      <c r="H193" s="5">
        <v>129.79957595139999</v>
      </c>
      <c r="I193" s="5">
        <v>-135.1692820902</v>
      </c>
      <c r="J193" s="65">
        <f t="shared" ca="1" si="58"/>
        <v>-45.560905475200002</v>
      </c>
      <c r="K193" s="55">
        <f t="shared" ca="1" si="57"/>
        <v>209.146094858</v>
      </c>
      <c r="L193" s="66">
        <f t="shared" ca="1" si="59"/>
        <v>49</v>
      </c>
      <c r="M193">
        <f t="shared" si="36"/>
        <v>63</v>
      </c>
    </row>
    <row r="194" spans="1:26" ht="13.5" thickBot="1" x14ac:dyDescent="0.25">
      <c r="A194" s="13">
        <v>3</v>
      </c>
      <c r="B194" s="5">
        <v>2500.0000000000277</v>
      </c>
      <c r="C194" s="5">
        <v>6.0213859193804407</v>
      </c>
      <c r="D194" s="5"/>
      <c r="E194" s="29">
        <f t="shared" si="37"/>
        <v>2414.8145657226996</v>
      </c>
      <c r="F194" s="2">
        <f t="shared" si="33"/>
        <v>-647.0476127563004</v>
      </c>
      <c r="G194" s="51" t="s">
        <v>22</v>
      </c>
      <c r="H194" s="5">
        <v>154.0393231564</v>
      </c>
      <c r="I194" s="5">
        <v>-110.523421966</v>
      </c>
      <c r="J194" s="77">
        <f t="shared" ca="1" si="58"/>
        <v>30.717782261899998</v>
      </c>
      <c r="K194" s="74">
        <f t="shared" ca="1" si="57"/>
        <v>-143.6895794733</v>
      </c>
      <c r="L194" s="69">
        <f t="shared" ca="1" si="59"/>
        <v>54</v>
      </c>
      <c r="M194">
        <f t="shared" si="36"/>
        <v>64</v>
      </c>
    </row>
    <row r="195" spans="1:26" ht="13.5" thickBot="1" x14ac:dyDescent="0.25">
      <c r="A195" s="14">
        <v>4</v>
      </c>
      <c r="B195" s="6">
        <v>833.33333333329995</v>
      </c>
      <c r="C195" s="6">
        <v>0</v>
      </c>
      <c r="D195" s="75"/>
      <c r="E195" s="29">
        <f t="shared" si="37"/>
        <v>833.33333333329995</v>
      </c>
      <c r="F195" s="2">
        <f t="shared" si="33"/>
        <v>0</v>
      </c>
      <c r="G195" s="48" t="s">
        <v>21</v>
      </c>
      <c r="H195" s="6">
        <v>53.054123135600001</v>
      </c>
      <c r="I195" s="6">
        <v>66.403190354100005</v>
      </c>
      <c r="J195" s="76">
        <f ca="1">INDEX(G195:H258,MATCH("ВертЛиния",OFFSET(G195,0,0,64,1),0),2)</f>
        <v>53.054123135600001</v>
      </c>
      <c r="K195" s="63">
        <f ca="1">INDEX(H195:I258,MATCH(J195,H195:H258,0),2)</f>
        <v>66.403190354100005</v>
      </c>
      <c r="L195" s="64">
        <f>MATCH("ВертЛиния",$G$131:$G$194,0)</f>
        <v>1</v>
      </c>
      <c r="Z195" s="86"/>
    </row>
    <row r="196" spans="1:26" ht="13.5" thickBot="1" x14ac:dyDescent="0.25">
      <c r="A196" s="14">
        <v>4</v>
      </c>
      <c r="B196" s="6">
        <v>833.33333333334792</v>
      </c>
      <c r="C196" s="6">
        <v>0.78539816339744839</v>
      </c>
      <c r="D196" s="6"/>
      <c r="E196" s="29">
        <f t="shared" si="37"/>
        <v>589.25565098879986</v>
      </c>
      <c r="F196" s="2">
        <f t="shared" si="33"/>
        <v>589.25565098879997</v>
      </c>
      <c r="G196" s="49" t="s">
        <v>20</v>
      </c>
      <c r="H196" s="6">
        <v>45.820304804899997</v>
      </c>
      <c r="I196" s="6">
        <v>129.67538921319999</v>
      </c>
      <c r="J196" s="65">
        <f ca="1">INDEX(OFFSET(G195,L195,0,64-L195,2),MATCH("ВертЛиния",OFFSET(G195,L195,0,64-L195,1),0),2)</f>
        <v>82.942599264099997</v>
      </c>
      <c r="K196" s="63">
        <f ca="1">INDEX(H195:I258,MATCH(J196,H195:H258,0),2)</f>
        <v>219.84572589850001</v>
      </c>
      <c r="L196" s="66">
        <f ca="1">MATCH("ВертЛиния",OFFSET($G$131,L195,0,64-L195,1),0)+L195</f>
        <v>25</v>
      </c>
    </row>
    <row r="197" spans="1:26" ht="13.5" thickBot="1" x14ac:dyDescent="0.25">
      <c r="A197" s="14">
        <v>4</v>
      </c>
      <c r="B197" s="6">
        <v>833.33333333329995</v>
      </c>
      <c r="C197" s="6">
        <v>1.5707963267948966</v>
      </c>
      <c r="D197" s="6"/>
      <c r="E197" s="29">
        <f t="shared" si="37"/>
        <v>5.104785228785712E-14</v>
      </c>
      <c r="F197" s="2">
        <f t="shared" ref="F197:F260" si="60">B197*SIN(C197)</f>
        <v>833.33333333329995</v>
      </c>
      <c r="G197" s="50" t="s">
        <v>19</v>
      </c>
      <c r="H197" s="6">
        <v>25.9050208333</v>
      </c>
      <c r="I197" s="6">
        <v>156.21201321149999</v>
      </c>
      <c r="J197" s="65">
        <f ca="1">INDEX(OFFSET(G195,L196,0,64-L196,2),MATCH("ВертЛиния",OFFSET(G195,L196,0,64-L196,1),0),2)</f>
        <v>-46.374612862600003</v>
      </c>
      <c r="K197" s="63">
        <f ca="1">INDEX(H195:I258,MATCH(J197,H195:H258,0),2)</f>
        <v>180.70234106480001</v>
      </c>
      <c r="L197" s="66">
        <f t="shared" ref="L197:L201" ca="1" si="61">MATCH("ВертЛиния",OFFSET($G$131,L196,0,64-L196,1),0)+L196</f>
        <v>29</v>
      </c>
    </row>
    <row r="198" spans="1:26" ht="13.5" thickBot="1" x14ac:dyDescent="0.25">
      <c r="A198" s="14">
        <v>4</v>
      </c>
      <c r="B198" s="6">
        <v>833.33333333334792</v>
      </c>
      <c r="C198" s="6">
        <v>2.3561944901923448</v>
      </c>
      <c r="D198" s="6"/>
      <c r="E198" s="29">
        <f t="shared" si="37"/>
        <v>-589.25565098879986</v>
      </c>
      <c r="F198" s="2">
        <f t="shared" si="60"/>
        <v>589.25565098879997</v>
      </c>
      <c r="G198" s="51" t="s">
        <v>22</v>
      </c>
      <c r="H198" s="6">
        <v>8.0315841388999996</v>
      </c>
      <c r="I198" s="6">
        <v>132.59511605189999</v>
      </c>
      <c r="J198" s="65">
        <f ca="1">INDEX(OFFSET(G195,L197,0,64-L197,2),MATCH("ВертЛиния",OFFSET(G195,L197,0,64-L197,1),0),2)</f>
        <v>81.073286369499996</v>
      </c>
      <c r="K198" s="63">
        <f ca="1">INDEX(H195:I258,MATCH(J198,H195:H258,0),2)</f>
        <v>-30.277194698799999</v>
      </c>
      <c r="L198" s="66">
        <f t="shared" ca="1" si="61"/>
        <v>39</v>
      </c>
    </row>
    <row r="199" spans="1:26" ht="13.5" thickBot="1" x14ac:dyDescent="0.25">
      <c r="A199" s="14">
        <v>4</v>
      </c>
      <c r="B199" s="6">
        <v>833.33333333329995</v>
      </c>
      <c r="C199" s="6">
        <v>3.1415926535897931</v>
      </c>
      <c r="D199" s="6"/>
      <c r="E199" s="29">
        <f t="shared" ref="E199:E262" si="62">B199*COS(C199)</f>
        <v>-833.33333333329995</v>
      </c>
      <c r="F199" s="2">
        <f t="shared" si="60"/>
        <v>1.0209570457571424E-13</v>
      </c>
      <c r="G199" s="52" t="s">
        <v>23</v>
      </c>
      <c r="H199" s="6">
        <v>-12.1682147009</v>
      </c>
      <c r="I199" s="6">
        <v>63.302911417899999</v>
      </c>
      <c r="J199" s="65">
        <f ca="1">INDEX(OFFSET(G195,L198,0,64-L198,2),MATCH("ВертЛиния",OFFSET(G195,L198,0,64-L198,1),0),2)</f>
        <v>-84.916091570000006</v>
      </c>
      <c r="K199" s="63">
        <f ca="1">INDEX(H195:I258,MATCH(J199,H195:H258,0),2)</f>
        <v>40.905743620000003</v>
      </c>
      <c r="L199" s="66">
        <f t="shared" ca="1" si="61"/>
        <v>53</v>
      </c>
    </row>
    <row r="200" spans="1:26" ht="13.5" thickBot="1" x14ac:dyDescent="0.25">
      <c r="A200" s="14">
        <v>4</v>
      </c>
      <c r="B200" s="6">
        <v>833.33333333334792</v>
      </c>
      <c r="C200" s="6">
        <v>3.9269908169872414</v>
      </c>
      <c r="D200" s="6"/>
      <c r="E200" s="29">
        <f t="shared" si="62"/>
        <v>-589.25565098880008</v>
      </c>
      <c r="F200" s="2">
        <f t="shared" si="60"/>
        <v>-589.25565098879986</v>
      </c>
      <c r="G200" s="53" t="s">
        <v>24</v>
      </c>
      <c r="H200" s="6">
        <v>12.3547533351</v>
      </c>
      <c r="I200" s="6">
        <v>8.2571628027999999</v>
      </c>
      <c r="J200" s="65">
        <f ca="1">INDEX(OFFSET(G195,L199,0,64-L199,2),MATCH("ВертЛиния",OFFSET(G195,L199,0,64-L199,1),0),2)</f>
        <v>12.8257894027</v>
      </c>
      <c r="K200" s="63">
        <f ca="1">INDEX(H195:I258,MATCH(J200,H195:H258,0),2)</f>
        <v>-134.80693768180001</v>
      </c>
      <c r="L200" s="66">
        <f t="shared" ca="1" si="61"/>
        <v>56</v>
      </c>
    </row>
    <row r="201" spans="1:26" ht="13.5" thickBot="1" x14ac:dyDescent="0.25">
      <c r="A201" s="14">
        <v>4</v>
      </c>
      <c r="B201" s="6">
        <v>833.33333333329995</v>
      </c>
      <c r="C201" s="6">
        <v>4.7123889803846897</v>
      </c>
      <c r="D201" s="6"/>
      <c r="E201" s="29">
        <f t="shared" si="62"/>
        <v>-1.5314355686357137E-13</v>
      </c>
      <c r="F201" s="2">
        <f t="shared" si="60"/>
        <v>-833.33333333329995</v>
      </c>
      <c r="G201" s="50" t="s">
        <v>19</v>
      </c>
      <c r="H201" s="6">
        <v>20.694298874899999</v>
      </c>
      <c r="I201" s="6">
        <v>-19.717462713</v>
      </c>
      <c r="J201" s="65">
        <f ca="1">INDEX(OFFSET(G195,L200,0,64-L200,2),MATCH("ВертЛиния",OFFSET(G195,L200,0,64-L200,1),0),2)</f>
        <v>26.423288335799999</v>
      </c>
      <c r="K201" s="63">
        <f ca="1">INDEX(H195:I258,MATCH(J201,H195:H258,0),2)</f>
        <v>-116.27605921609999</v>
      </c>
      <c r="L201" s="66">
        <f t="shared" ca="1" si="61"/>
        <v>59</v>
      </c>
    </row>
    <row r="202" spans="1:26" ht="13.5" thickBot="1" x14ac:dyDescent="0.25">
      <c r="A202" s="14">
        <v>4</v>
      </c>
      <c r="B202" s="6">
        <v>833.33333333334792</v>
      </c>
      <c r="C202" s="6">
        <v>5.497787143782138</v>
      </c>
      <c r="D202" s="6"/>
      <c r="E202" s="29">
        <f t="shared" si="62"/>
        <v>589.25565098879974</v>
      </c>
      <c r="F202" s="2">
        <f t="shared" si="60"/>
        <v>-589.25565098880008</v>
      </c>
      <c r="G202" s="54" t="s">
        <v>25</v>
      </c>
      <c r="H202" s="6">
        <v>40.404946215800003</v>
      </c>
      <c r="I202" s="6">
        <v>5.4132819485999999</v>
      </c>
      <c r="J202" s="71">
        <f ca="1">INDEX(G195:H258,MATCH("Треугольник",OFFSET(G195,0,0,64,1),0),2)</f>
        <v>45.820304804899997</v>
      </c>
      <c r="K202" s="63">
        <f ca="1">INDEX(H195:I258,MATCH(J202,H195:H258,0),2)</f>
        <v>129.67538921319999</v>
      </c>
      <c r="L202" s="64">
        <f>MATCH("Треугольник",$G$131:G258,0)</f>
        <v>2</v>
      </c>
    </row>
    <row r="203" spans="1:26" ht="13.5" thickBot="1" x14ac:dyDescent="0.25">
      <c r="A203" s="14">
        <v>4</v>
      </c>
      <c r="B203" s="6">
        <v>1388.8888888889001</v>
      </c>
      <c r="C203" s="6">
        <v>0</v>
      </c>
      <c r="D203" s="6"/>
      <c r="E203" s="29">
        <f t="shared" si="62"/>
        <v>1388.8888888889001</v>
      </c>
      <c r="F203" s="2">
        <f t="shared" si="60"/>
        <v>0</v>
      </c>
      <c r="G203" s="53" t="s">
        <v>24</v>
      </c>
      <c r="H203" s="6">
        <v>76.075308063199998</v>
      </c>
      <c r="I203" s="6">
        <v>89.389822784700002</v>
      </c>
      <c r="J203" s="72">
        <f ca="1">INDEX(OFFSET(G195,L202,0,64-L202,2),MATCH("Треугольник",OFFSET(G195,L202,0,64-L202,1),0),2)</f>
        <v>-27.162173318800001</v>
      </c>
      <c r="K203" s="63">
        <f ca="1">INDEX(H195:I258,MATCH(J203,H195:H258,0),2)</f>
        <v>131.6400286269</v>
      </c>
      <c r="L203" s="66">
        <f ca="1">MATCH("Треугольник",OFFSET($G$67,L202,0,64-L202,1),0)+L202</f>
        <v>14</v>
      </c>
    </row>
    <row r="204" spans="1:26" ht="13.5" thickBot="1" x14ac:dyDescent="0.25">
      <c r="A204" s="14">
        <v>4</v>
      </c>
      <c r="B204" s="6">
        <v>1388.8888888889305</v>
      </c>
      <c r="C204" s="6">
        <v>0.48332194670611478</v>
      </c>
      <c r="D204" s="6"/>
      <c r="E204" s="29">
        <f t="shared" si="62"/>
        <v>1229.8000356294997</v>
      </c>
      <c r="F204" s="2">
        <f t="shared" si="60"/>
        <v>645.44885006080005</v>
      </c>
      <c r="G204" s="51" t="s">
        <v>22</v>
      </c>
      <c r="H204" s="6">
        <v>71.430365707299998</v>
      </c>
      <c r="I204" s="6">
        <v>149.2003688586</v>
      </c>
      <c r="J204" s="72">
        <f ca="1">INDEX(OFFSET(G195,L203,0,64-L203,2),MATCH("Треугольник",OFFSET(G195,L203,0,64-L203,1),0),2)</f>
        <v>50.595461971299997</v>
      </c>
      <c r="K204" s="63">
        <f ca="1">INDEX(H195:I258,MATCH(J204,H195:H258,0),2)</f>
        <v>-64.048215717700003</v>
      </c>
      <c r="L204" s="66">
        <f t="shared" ref="L204:L210" ca="1" si="63">MATCH("Треугольник",OFFSET($G$67,L203,0,64-L203,1),0)+L203</f>
        <v>18</v>
      </c>
    </row>
    <row r="205" spans="1:26" ht="13.5" thickBot="1" x14ac:dyDescent="0.25">
      <c r="A205" s="14">
        <v>4</v>
      </c>
      <c r="B205" s="6">
        <v>1388.8888888888798</v>
      </c>
      <c r="C205" s="6">
        <v>0.96664389341222468</v>
      </c>
      <c r="D205" s="6"/>
      <c r="E205" s="29">
        <f t="shared" si="62"/>
        <v>788.97881490440011</v>
      </c>
      <c r="F205" s="2">
        <f t="shared" si="60"/>
        <v>1143.0331470745</v>
      </c>
      <c r="G205" s="52" t="s">
        <v>23</v>
      </c>
      <c r="H205" s="6">
        <v>55.753683448099999</v>
      </c>
      <c r="I205" s="6">
        <v>186.50386622619999</v>
      </c>
      <c r="J205" s="72">
        <f ca="1">INDEX(OFFSET(G195,L204,0,64-L204,2),MATCH("Треугольник",OFFSET(G195,L204,0,64-L204,1),0),2)</f>
        <v>109.7739049847</v>
      </c>
      <c r="K205" s="63">
        <f ca="1">INDEX(H195:I258,MATCH(J205,H195:H258,0),2)</f>
        <v>71.955843499699995</v>
      </c>
      <c r="L205" s="66">
        <f t="shared" ca="1" si="63"/>
        <v>22</v>
      </c>
    </row>
    <row r="206" spans="1:26" ht="13.5" thickBot="1" x14ac:dyDescent="0.25">
      <c r="A206" s="14">
        <v>4</v>
      </c>
      <c r="B206" s="6">
        <v>1388.8888888889062</v>
      </c>
      <c r="C206" s="6">
        <v>1.4499658401183457</v>
      </c>
      <c r="D206" s="6"/>
      <c r="E206" s="29">
        <f t="shared" si="62"/>
        <v>167.41205591020108</v>
      </c>
      <c r="F206" s="2">
        <f t="shared" si="60"/>
        <v>1378.7623251361999</v>
      </c>
      <c r="G206" s="54" t="s">
        <v>25</v>
      </c>
      <c r="H206" s="6">
        <v>2.5628101860000001</v>
      </c>
      <c r="I206" s="6">
        <v>176.60667129149999</v>
      </c>
      <c r="J206" s="72">
        <f ca="1">INDEX(OFFSET(G195,L205,0,64-L205,2),MATCH("Треугольник",OFFSET(G195,L205,0,64-L205,1),0),2)</f>
        <v>-36.367355415299997</v>
      </c>
      <c r="K206" s="63">
        <f ca="1">INDEX(H195:I258,MATCH(J206,H195:H258,0),2)</f>
        <v>2.4243495862</v>
      </c>
      <c r="L206" s="66">
        <f t="shared" ca="1" si="63"/>
        <v>32</v>
      </c>
    </row>
    <row r="207" spans="1:26" ht="13.5" thickBot="1" x14ac:dyDescent="0.25">
      <c r="A207" s="14">
        <v>4</v>
      </c>
      <c r="B207" s="6">
        <v>1388.8888888888882</v>
      </c>
      <c r="C207" s="6">
        <v>1.9332877868245057</v>
      </c>
      <c r="D207" s="6"/>
      <c r="E207" s="29">
        <f t="shared" si="62"/>
        <v>-492.50678755909991</v>
      </c>
      <c r="F207" s="2">
        <f t="shared" si="60"/>
        <v>1298.6336703964002</v>
      </c>
      <c r="G207" s="53" t="s">
        <v>24</v>
      </c>
      <c r="H207" s="6">
        <v>-18.783365748800001</v>
      </c>
      <c r="I207" s="6">
        <v>186.06951041299999</v>
      </c>
      <c r="J207" s="72">
        <f ca="1">INDEX(OFFSET(G195,L206,0,64-L206,2),MATCH("Треугольник",OFFSET(G195,L206,0,64-L206,1),0),2)</f>
        <v>45.604467426699998</v>
      </c>
      <c r="K207" s="63">
        <f ca="1">INDEX(H195:I258,MATCH(J207,H195:H258,0),2)</f>
        <v>-95.408114689300007</v>
      </c>
      <c r="L207" s="66">
        <f t="shared" ca="1" si="63"/>
        <v>37</v>
      </c>
    </row>
    <row r="208" spans="1:26" ht="13.5" thickBot="1" x14ac:dyDescent="0.25">
      <c r="A208" s="14">
        <v>4</v>
      </c>
      <c r="B208" s="6">
        <v>1388.8888888889221</v>
      </c>
      <c r="C208" s="6">
        <v>2.4166097335306356</v>
      </c>
      <c r="D208" s="6"/>
      <c r="E208" s="29">
        <f t="shared" si="62"/>
        <v>-1039.5982613487997</v>
      </c>
      <c r="F208" s="2">
        <f t="shared" si="60"/>
        <v>921.00369200110015</v>
      </c>
      <c r="G208" s="49" t="s">
        <v>20</v>
      </c>
      <c r="H208" s="6">
        <v>-27.162173318800001</v>
      </c>
      <c r="I208" s="6">
        <v>131.6400286269</v>
      </c>
      <c r="J208" s="72">
        <f ca="1">INDEX(OFFSET(G195,L207,0,64-L207,2),MATCH("Треугольник",OFFSET(G195,L207,0,64-L207,1),0),2)</f>
        <v>147.69079721240001</v>
      </c>
      <c r="K208" s="63">
        <f ca="1">INDEX(H195:I258,MATCH(J208,H195:H258,0),2)</f>
        <v>209.8249020316</v>
      </c>
      <c r="L208" s="66">
        <f t="shared" ca="1" si="63"/>
        <v>43</v>
      </c>
    </row>
    <row r="209" spans="1:39" ht="13.5" thickBot="1" x14ac:dyDescent="0.25">
      <c r="A209" s="14">
        <v>4</v>
      </c>
      <c r="B209" s="6">
        <v>1388.8888888888732</v>
      </c>
      <c r="C209" s="6">
        <v>2.8999316802366941</v>
      </c>
      <c r="D209" s="6"/>
      <c r="E209" s="29">
        <f t="shared" si="62"/>
        <v>-1348.5303019805999</v>
      </c>
      <c r="F209" s="2">
        <f t="shared" si="60"/>
        <v>332.38286706610012</v>
      </c>
      <c r="G209" s="54" t="s">
        <v>25</v>
      </c>
      <c r="H209" s="6">
        <v>-26.6838201857</v>
      </c>
      <c r="I209" s="6">
        <v>77.924134683199995</v>
      </c>
      <c r="J209" s="72">
        <f ca="1">INDEX(OFFSET(G195,L208,0,64-L208,2),MATCH("Треугольник",OFFSET(G195,L208,0,64-L208,1),0),2)</f>
        <v>6.0663665012000001</v>
      </c>
      <c r="K209" s="63">
        <f ca="1">INDEX(H195:I258,MATCH(J209,H195:H258,0),2)</f>
        <v>272.5741007181</v>
      </c>
      <c r="L209" s="66">
        <f t="shared" ca="1" si="63"/>
        <v>47</v>
      </c>
    </row>
    <row r="210" spans="1:39" ht="13.5" thickBot="1" x14ac:dyDescent="0.25">
      <c r="A210" s="14">
        <v>4</v>
      </c>
      <c r="B210" s="6">
        <v>1388.8888888888732</v>
      </c>
      <c r="C210" s="6">
        <v>3.3832536269428921</v>
      </c>
      <c r="D210" s="6"/>
      <c r="E210" s="29">
        <f t="shared" si="62"/>
        <v>-1348.5303019806001</v>
      </c>
      <c r="F210" s="2">
        <f t="shared" si="60"/>
        <v>-332.38286706609972</v>
      </c>
      <c r="G210" s="50" t="s">
        <v>19</v>
      </c>
      <c r="H210" s="6">
        <v>-11.084846710500001</v>
      </c>
      <c r="I210" s="6">
        <v>18.4354534852</v>
      </c>
      <c r="J210" s="72">
        <f ca="1">INDEX(OFFSET(G195,L209,0,64-L209,2),MATCH("Треугольник",OFFSET(G195,L209,0,64-L209,1),0),2)</f>
        <v>105.4748473595</v>
      </c>
      <c r="K210" s="63">
        <f ca="1">INDEX(H195:I258,MATCH(J210,H195:H258,0),2)</f>
        <v>-60.460246339199998</v>
      </c>
      <c r="L210" s="69">
        <f t="shared" ca="1" si="63"/>
        <v>63</v>
      </c>
    </row>
    <row r="211" spans="1:39" ht="13.5" thickBot="1" x14ac:dyDescent="0.25">
      <c r="A211" s="14">
        <v>4</v>
      </c>
      <c r="B211" s="6">
        <v>1388.8888888889221</v>
      </c>
      <c r="C211" s="6">
        <v>3.8665755736489507</v>
      </c>
      <c r="D211" s="6"/>
      <c r="E211" s="29">
        <f t="shared" si="62"/>
        <v>-1039.5982613488</v>
      </c>
      <c r="F211" s="2">
        <f t="shared" si="60"/>
        <v>-921.00369200109981</v>
      </c>
      <c r="G211" s="51" t="s">
        <v>22</v>
      </c>
      <c r="H211" s="6">
        <v>14.480734565000001</v>
      </c>
      <c r="I211" s="6">
        <v>-27.576603064499999</v>
      </c>
      <c r="J211" s="62">
        <f ca="1">INDEX(G195:H258,MATCH("Круг",OFFSET(G195,0,0,64,1),0),2)</f>
        <v>25.9050208333</v>
      </c>
      <c r="K211" s="63">
        <f ca="1">INDEX(H195:I258,MATCH(J211,H195:H258,0),2)</f>
        <v>156.21201321149999</v>
      </c>
      <c r="L211" s="64">
        <f>MATCH("Круг",$G$131:$G$194,0)</f>
        <v>3</v>
      </c>
    </row>
    <row r="212" spans="1:39" ht="13.5" thickBot="1" x14ac:dyDescent="0.25">
      <c r="A212" s="14">
        <v>4</v>
      </c>
      <c r="B212" s="6">
        <v>1388.8888888888882</v>
      </c>
      <c r="C212" s="6">
        <v>4.3498975203550803</v>
      </c>
      <c r="D212" s="6"/>
      <c r="E212" s="29">
        <f t="shared" si="62"/>
        <v>-492.50678755910047</v>
      </c>
      <c r="F212" s="2">
        <f t="shared" si="60"/>
        <v>-1298.6336703964</v>
      </c>
      <c r="G212" s="49" t="s">
        <v>20</v>
      </c>
      <c r="H212" s="6">
        <v>50.595461971299997</v>
      </c>
      <c r="I212" s="6">
        <v>-64.048215717700003</v>
      </c>
      <c r="J212" s="65">
        <f ca="1">INDEX(OFFSET(G195,L211,0,64-L211,2),MATCH("Круг",OFFSET(G195,L211,0,64-L211,1),0),2)</f>
        <v>20.694298874899999</v>
      </c>
      <c r="K212" s="63">
        <f ca="1">INDEX(H195:I258,MATCH(J212,H195:H258,0),2)</f>
        <v>-19.717462713</v>
      </c>
      <c r="L212" s="66">
        <f ca="1">MATCH("Круг",OFFSET($G$131,L211,0,64-L211,1),0)+L211</f>
        <v>7</v>
      </c>
    </row>
    <row r="213" spans="1:39" ht="13.5" thickBot="1" x14ac:dyDescent="0.25">
      <c r="A213" s="14">
        <v>4</v>
      </c>
      <c r="B213" s="6">
        <v>1388.8888888889062</v>
      </c>
      <c r="C213" s="6">
        <v>4.8332194670612409</v>
      </c>
      <c r="D213" s="6"/>
      <c r="E213" s="29">
        <f t="shared" si="62"/>
        <v>167.41205591020139</v>
      </c>
      <c r="F213" s="2">
        <f t="shared" si="60"/>
        <v>-1378.7623251361999</v>
      </c>
      <c r="G213" s="52" t="s">
        <v>23</v>
      </c>
      <c r="H213" s="6">
        <v>54.558062990000003</v>
      </c>
      <c r="I213" s="6">
        <v>-56.308599897100002</v>
      </c>
      <c r="J213" s="65">
        <f ca="1">INDEX(OFFSET(G195,L212,0,64-L212,2),MATCH("Круг",OFFSET(G195,L212,0,64-L212,1),0),2)</f>
        <v>-11.084846710500001</v>
      </c>
      <c r="K213" s="63">
        <f ca="1">INDEX(H195:I258,MATCH(J213,H195:H258,0),2)</f>
        <v>18.4354534852</v>
      </c>
      <c r="L213" s="66">
        <f t="shared" ref="L213:L221" ca="1" si="64">MATCH("Круг",OFFSET($G$131,L212,0,64-L212,1),0)+L212</f>
        <v>16</v>
      </c>
      <c r="AM213" s="86"/>
    </row>
    <row r="214" spans="1:39" ht="13.5" thickBot="1" x14ac:dyDescent="0.25">
      <c r="A214" s="14">
        <v>4</v>
      </c>
      <c r="B214" s="6">
        <v>1388.8888888888798</v>
      </c>
      <c r="C214" s="6">
        <v>5.3165414137673617</v>
      </c>
      <c r="D214" s="6"/>
      <c r="E214" s="29">
        <f t="shared" si="62"/>
        <v>788.9788149044</v>
      </c>
      <c r="F214" s="2">
        <f t="shared" si="60"/>
        <v>-1143.0331470745002</v>
      </c>
      <c r="G214" s="51" t="s">
        <v>22</v>
      </c>
      <c r="H214" s="6">
        <v>56.770068941700004</v>
      </c>
      <c r="I214" s="6">
        <v>-36.6775208245</v>
      </c>
      <c r="J214" s="65">
        <f ca="1">INDEX(OFFSET(G195,L213,0,64-L213,2),MATCH("Круг",OFFSET(G195,L213,0,64-L213,1),0),2)</f>
        <v>64.028876843800006</v>
      </c>
      <c r="K214" s="63">
        <f ca="1">INDEX(H195:I258,MATCH(J214,H195:H258,0),2)</f>
        <v>31.796146442800001</v>
      </c>
      <c r="L214" s="66">
        <f t="shared" ca="1" si="64"/>
        <v>21</v>
      </c>
    </row>
    <row r="215" spans="1:39" ht="13.5" thickBot="1" x14ac:dyDescent="0.25">
      <c r="A215" s="14">
        <v>4</v>
      </c>
      <c r="B215" s="6">
        <v>1388.8888888889305</v>
      </c>
      <c r="C215" s="6">
        <v>5.7998633604734717</v>
      </c>
      <c r="D215" s="6"/>
      <c r="E215" s="29">
        <f t="shared" si="62"/>
        <v>1229.8000356294997</v>
      </c>
      <c r="F215" s="2">
        <f t="shared" si="60"/>
        <v>-645.44885006079994</v>
      </c>
      <c r="G215" s="50" t="s">
        <v>19</v>
      </c>
      <c r="H215" s="6">
        <v>64.028876843800006</v>
      </c>
      <c r="I215" s="6">
        <v>31.796146442800001</v>
      </c>
      <c r="J215" s="65">
        <f ca="1">INDEX(OFFSET(G195,L214,0,64-L214,2),MATCH("Круг",OFFSET(G195,L214,0,64-L214,1),0),2)</f>
        <v>117.29080324749999</v>
      </c>
      <c r="K215" s="63">
        <f ca="1">INDEX(H195:I258,MATCH(J215,H195:H258,0),2)</f>
        <v>136.76681226950001</v>
      </c>
      <c r="L215" s="66">
        <f t="shared" ca="1" si="64"/>
        <v>23</v>
      </c>
    </row>
    <row r="216" spans="1:39" ht="13.5" thickBot="1" x14ac:dyDescent="0.25">
      <c r="A216" s="14">
        <v>4</v>
      </c>
      <c r="B216" s="6">
        <v>1944.4444444444</v>
      </c>
      <c r="C216" s="6">
        <v>0</v>
      </c>
      <c r="D216" s="6"/>
      <c r="E216" s="29">
        <f t="shared" si="62"/>
        <v>1944.4444444444</v>
      </c>
      <c r="F216" s="2">
        <f t="shared" si="60"/>
        <v>0</v>
      </c>
      <c r="G216" s="49" t="s">
        <v>20</v>
      </c>
      <c r="H216" s="6">
        <v>109.7739049847</v>
      </c>
      <c r="I216" s="6">
        <v>71.955843499699995</v>
      </c>
      <c r="J216" s="65">
        <f ca="1">INDEX(OFFSET(G195,L215,0,64-L215,2),MATCH("Круг",OFFSET(G195,L215,0,64-L215,1),0),2)</f>
        <v>32.550988099599998</v>
      </c>
      <c r="K216" s="63">
        <f ca="1">INDEX(H195:I258,MATCH(J216,H195:H258,0),2)</f>
        <v>260.39025416850001</v>
      </c>
      <c r="L216" s="66">
        <f t="shared" ca="1" si="64"/>
        <v>26</v>
      </c>
    </row>
    <row r="217" spans="1:39" ht="13.5" thickBot="1" x14ac:dyDescent="0.25">
      <c r="A217" s="14">
        <v>4</v>
      </c>
      <c r="B217" s="6">
        <v>1944.444444444473</v>
      </c>
      <c r="C217" s="6">
        <v>0.33069396353575897</v>
      </c>
      <c r="D217" s="6"/>
      <c r="E217" s="29">
        <f t="shared" si="62"/>
        <v>1839.0890810845999</v>
      </c>
      <c r="F217" s="2">
        <f t="shared" si="60"/>
        <v>631.36007900909999</v>
      </c>
      <c r="G217" s="50" t="s">
        <v>19</v>
      </c>
      <c r="H217" s="6">
        <v>117.29080324749999</v>
      </c>
      <c r="I217" s="6">
        <v>136.76681226950001</v>
      </c>
      <c r="J217" s="65">
        <f ca="1">INDEX(OFFSET(G195,L216,0,64-L216,2),MATCH("Круг",OFFSET(G195,L216,0,64-L216,1),0),2)</f>
        <v>-45.931370998399998</v>
      </c>
      <c r="K217" s="63">
        <f ca="1">INDEX(H195:I258,MATCH(J217,H195:H258,0),2)</f>
        <v>135.32434480590001</v>
      </c>
      <c r="L217" s="66">
        <f t="shared" ca="1" si="64"/>
        <v>30</v>
      </c>
    </row>
    <row r="218" spans="1:39" ht="13.5" thickBot="1" x14ac:dyDescent="0.25">
      <c r="A218" s="14">
        <v>4</v>
      </c>
      <c r="B218" s="6">
        <v>1944.4444444444775</v>
      </c>
      <c r="C218" s="6">
        <v>0.6613879270715376</v>
      </c>
      <c r="D218" s="6"/>
      <c r="E218" s="29">
        <f t="shared" si="62"/>
        <v>1534.4398793819</v>
      </c>
      <c r="F218" s="2">
        <f t="shared" si="60"/>
        <v>1194.3024968965999</v>
      </c>
      <c r="G218" s="53" t="s">
        <v>24</v>
      </c>
      <c r="H218" s="6">
        <v>110.79308780300001</v>
      </c>
      <c r="I218" s="6">
        <v>196.78086729579999</v>
      </c>
      <c r="J218" s="65">
        <f ca="1">INDEX(OFFSET(G195,L217,0,64-L217,2),MATCH("Круг",OFFSET(G195,L217,0,64-L217,1),0),2)</f>
        <v>21.775024547000001</v>
      </c>
      <c r="K218" s="63">
        <f ca="1">INDEX(H195:I258,MATCH(J218,H195:H258,0),2)</f>
        <v>-96.005260088</v>
      </c>
      <c r="L218" s="66">
        <f t="shared" ca="1" si="64"/>
        <v>34</v>
      </c>
    </row>
    <row r="219" spans="1:39" ht="13.5" thickBot="1" x14ac:dyDescent="0.25">
      <c r="A219" s="14">
        <v>4</v>
      </c>
      <c r="B219" s="6">
        <v>1944.4444444444632</v>
      </c>
      <c r="C219" s="6">
        <v>0.99208189060729379</v>
      </c>
      <c r="D219" s="6"/>
      <c r="E219" s="29">
        <f t="shared" si="62"/>
        <v>1063.5103074603001</v>
      </c>
      <c r="F219" s="2">
        <f t="shared" si="60"/>
        <v>1627.8237077327001</v>
      </c>
      <c r="G219" s="48" t="s">
        <v>21</v>
      </c>
      <c r="H219" s="6">
        <v>82.942599264099997</v>
      </c>
      <c r="I219" s="6">
        <v>219.84572589850001</v>
      </c>
      <c r="J219" s="65">
        <f ca="1">INDEX(OFFSET(G195,L218,0,64-L218,2),MATCH("Круг",OFFSET(G195,L218,0,64-L218,1),0),2)</f>
        <v>-35.96563793</v>
      </c>
      <c r="K219" s="63">
        <f ca="1">INDEX(H195:I258,MATCH(J219,H195:H258,0),2)</f>
        <v>266.59272703089999</v>
      </c>
      <c r="L219" s="66">
        <f t="shared" ca="1" si="64"/>
        <v>48</v>
      </c>
    </row>
    <row r="220" spans="1:39" ht="13.5" thickBot="1" x14ac:dyDescent="0.25">
      <c r="A220" s="14">
        <v>4</v>
      </c>
      <c r="B220" s="6">
        <v>1944.4444444444548</v>
      </c>
      <c r="C220" s="6">
        <v>1.3227758541430534</v>
      </c>
      <c r="D220" s="6"/>
      <c r="E220" s="29">
        <f t="shared" si="62"/>
        <v>477.33289166270038</v>
      </c>
      <c r="F220" s="2">
        <f t="shared" si="60"/>
        <v>1884.9449615486999</v>
      </c>
      <c r="G220" s="50" t="s">
        <v>19</v>
      </c>
      <c r="H220" s="6">
        <v>32.550988099599998</v>
      </c>
      <c r="I220" s="6">
        <v>260.39025416850001</v>
      </c>
      <c r="J220" s="65">
        <f ca="1">INDEX(OFFSET(G195,L219,0,64-L219,2),MATCH("Круг",OFFSET(G195,L219,0,64-L219,1),0),2)</f>
        <v>18.193030244999999</v>
      </c>
      <c r="K220" s="63">
        <f ca="1">INDEX(H195:I258,MATCH(J220,H195:H258,0),2)</f>
        <v>-139.59323667550001</v>
      </c>
      <c r="L220" s="66">
        <f t="shared" ca="1" si="64"/>
        <v>58</v>
      </c>
    </row>
    <row r="221" spans="1:39" ht="13.5" thickBot="1" x14ac:dyDescent="0.25">
      <c r="A221" s="14">
        <v>4</v>
      </c>
      <c r="B221" s="6">
        <v>1944.4444444444389</v>
      </c>
      <c r="C221" s="6">
        <v>1.6534698176788196</v>
      </c>
      <c r="D221" s="6"/>
      <c r="E221" s="29">
        <f t="shared" si="62"/>
        <v>-160.57094952949794</v>
      </c>
      <c r="F221" s="2">
        <f t="shared" si="60"/>
        <v>1937.8031808462999</v>
      </c>
      <c r="G221" s="51" t="s">
        <v>22</v>
      </c>
      <c r="H221" s="6">
        <v>13.101769769300001</v>
      </c>
      <c r="I221" s="6">
        <v>236.57068034080001</v>
      </c>
      <c r="J221" s="65">
        <f ca="1">INDEX(OFFSET(G195,L220,0,64-L220,2),MATCH("Круг",OFFSET(G195,L220,0,64-L220,1),0),2)</f>
        <v>54.049408610100002</v>
      </c>
      <c r="K221" s="63">
        <f ca="1">INDEX(H195:I258,MATCH(J221,H195:H258,0),2)</f>
        <v>-115.7245324909</v>
      </c>
      <c r="L221" s="66">
        <f t="shared" ca="1" si="64"/>
        <v>61</v>
      </c>
    </row>
    <row r="222" spans="1:39" ht="13.5" thickBot="1" x14ac:dyDescent="0.25">
      <c r="A222" s="14">
        <v>4</v>
      </c>
      <c r="B222" s="6">
        <v>1944.4444444444059</v>
      </c>
      <c r="C222" s="6">
        <v>1.9841637812146047</v>
      </c>
      <c r="D222" s="6"/>
      <c r="E222" s="29">
        <f t="shared" si="62"/>
        <v>-781.07443682520011</v>
      </c>
      <c r="F222" s="2">
        <f t="shared" si="60"/>
        <v>1780.6703573847999</v>
      </c>
      <c r="G222" s="52" t="s">
        <v>23</v>
      </c>
      <c r="H222" s="6">
        <v>-47.044325510699998</v>
      </c>
      <c r="I222" s="6">
        <v>225.67782272069999</v>
      </c>
      <c r="J222" s="62">
        <f ca="1">INDEX(G195:H258,MATCH("Крест",OFFSET(G195,0,0,64,1),0),2)</f>
        <v>8.0315841388999996</v>
      </c>
      <c r="K222" s="63">
        <f ca="1">INDEX(H195:I258,MATCH(J222,H195:H258,0),2)</f>
        <v>132.59511605189999</v>
      </c>
      <c r="L222" s="64">
        <f>MATCH("Крест",$G$67:$G$130,0)</f>
        <v>4</v>
      </c>
    </row>
    <row r="223" spans="1:39" ht="13.5" thickBot="1" x14ac:dyDescent="0.25">
      <c r="A223" s="14">
        <v>4</v>
      </c>
      <c r="B223" s="6">
        <v>1944.4444444444532</v>
      </c>
      <c r="C223" s="6">
        <v>2.3148577447503875</v>
      </c>
      <c r="D223" s="6"/>
      <c r="E223" s="29">
        <f t="shared" si="62"/>
        <v>-1316.9363892722997</v>
      </c>
      <c r="F223" s="2">
        <f t="shared" si="60"/>
        <v>1430.5742707533002</v>
      </c>
      <c r="G223" s="48" t="s">
        <v>21</v>
      </c>
      <c r="H223" s="6">
        <v>-46.374612862600003</v>
      </c>
      <c r="I223" s="6">
        <v>180.70234106480001</v>
      </c>
      <c r="J223" s="65">
        <f ca="1">INDEX(OFFSET(G195,L222,0,64-L222,2),MATCH("Крест",OFFSET(G195,L222,0,64-L222,1),0),2)</f>
        <v>71.430365707299998</v>
      </c>
      <c r="K223" s="63">
        <f ca="1">INDEX(H195:I258,MATCH(J223,H195:H258,0),2)</f>
        <v>149.2003688586</v>
      </c>
      <c r="L223" s="66">
        <f ca="1">MATCH("Крест",OFFSET($G$67,L222,0,64-L222,1),0)+L222</f>
        <v>10</v>
      </c>
    </row>
    <row r="224" spans="1:39" ht="13.5" thickBot="1" x14ac:dyDescent="0.25">
      <c r="A224" s="14">
        <v>4</v>
      </c>
      <c r="B224" s="6">
        <v>1944.4444444444898</v>
      </c>
      <c r="C224" s="6">
        <v>2.6455517082861273</v>
      </c>
      <c r="D224" s="6"/>
      <c r="E224" s="29">
        <f t="shared" si="62"/>
        <v>-1710.0878495681998</v>
      </c>
      <c r="F224" s="2">
        <f t="shared" si="60"/>
        <v>925.45326423880033</v>
      </c>
      <c r="G224" s="50" t="s">
        <v>19</v>
      </c>
      <c r="H224" s="6">
        <v>-45.931370998399998</v>
      </c>
      <c r="I224" s="6">
        <v>135.32434480590001</v>
      </c>
      <c r="J224" s="65">
        <f ca="1">INDEX(OFFSET(G195,L223,0,64-L223,2),MATCH("Крест",OFFSET(G195,L223,0,64-L223,1),0),2)</f>
        <v>14.480734565000001</v>
      </c>
      <c r="K224" s="63">
        <f ca="1">INDEX(H195:I258,MATCH(J224,H195:H258,0),2)</f>
        <v>-27.576603064499999</v>
      </c>
      <c r="L224" s="66">
        <f t="shared" ref="L224:L232" ca="1" si="65">MATCH("Крест",OFFSET($G$67,L223,0,64-L223,1),0)+L223</f>
        <v>17</v>
      </c>
    </row>
    <row r="225" spans="1:39" ht="13.5" thickBot="1" x14ac:dyDescent="0.25">
      <c r="A225" s="14">
        <v>4</v>
      </c>
      <c r="B225" s="6">
        <v>1944.4444444444428</v>
      </c>
      <c r="C225" s="6">
        <v>2.9762456718218999</v>
      </c>
      <c r="D225" s="6"/>
      <c r="E225" s="29">
        <f t="shared" si="62"/>
        <v>-1917.9247566163999</v>
      </c>
      <c r="F225" s="2">
        <f t="shared" si="60"/>
        <v>320.04503665700042</v>
      </c>
      <c r="G225" s="51" t="s">
        <v>22</v>
      </c>
      <c r="H225" s="6">
        <v>-42.691835406800003</v>
      </c>
      <c r="I225" s="6">
        <v>62.083124023499998</v>
      </c>
      <c r="J225" s="65">
        <f ca="1">INDEX(OFFSET(G195,L224,0,64-L224,2),MATCH("Крест",OFFSET(G195,L224,0,64-L224,1),0),2)</f>
        <v>56.770068941700004</v>
      </c>
      <c r="K225" s="63">
        <f ca="1">INDEX(H195:I258,MATCH(J225,H195:H258,0),2)</f>
        <v>-36.6775208245</v>
      </c>
      <c r="L225" s="66">
        <f t="shared" ca="1" si="65"/>
        <v>20</v>
      </c>
    </row>
    <row r="226" spans="1:39" ht="13.5" thickBot="1" x14ac:dyDescent="0.25">
      <c r="A226" s="14">
        <v>4</v>
      </c>
      <c r="B226" s="6">
        <v>1944.4444444444428</v>
      </c>
      <c r="C226" s="6">
        <v>3.3069396353576863</v>
      </c>
      <c r="D226" s="6"/>
      <c r="E226" s="29">
        <f t="shared" si="62"/>
        <v>-1917.9247566164001</v>
      </c>
      <c r="F226" s="2">
        <f t="shared" si="60"/>
        <v>-320.04503665699997</v>
      </c>
      <c r="G226" s="49" t="s">
        <v>20</v>
      </c>
      <c r="H226" s="6">
        <v>-36.367355415299997</v>
      </c>
      <c r="I226" s="6">
        <v>2.4243495862</v>
      </c>
      <c r="J226" s="65">
        <f ca="1">INDEX(OFFSET(G195,L225,0,64-L225,2),MATCH("Крест",OFFSET(G195,L225,0,64-L225,1),0),2)</f>
        <v>13.101769769300001</v>
      </c>
      <c r="K226" s="63">
        <f ca="1">INDEX(H195:I258,MATCH(J226,H195:H258,0),2)</f>
        <v>236.57068034080001</v>
      </c>
      <c r="L226" s="66">
        <f t="shared" ca="1" si="65"/>
        <v>27</v>
      </c>
    </row>
    <row r="227" spans="1:39" ht="13.5" thickBot="1" x14ac:dyDescent="0.25">
      <c r="A227" s="14">
        <v>4</v>
      </c>
      <c r="B227" s="6">
        <v>1944.4444444444898</v>
      </c>
      <c r="C227" s="6">
        <v>3.6376335988934589</v>
      </c>
      <c r="D227" s="6"/>
      <c r="E227" s="29">
        <f t="shared" si="62"/>
        <v>-1710.0878495682</v>
      </c>
      <c r="F227" s="2">
        <f t="shared" si="60"/>
        <v>-925.45326423879987</v>
      </c>
      <c r="G227" s="52" t="s">
        <v>23</v>
      </c>
      <c r="H227" s="6">
        <v>-16.399216364299999</v>
      </c>
      <c r="I227" s="6">
        <v>-59.1994332083</v>
      </c>
      <c r="J227" s="65">
        <f ca="1">INDEX(OFFSET(G195,L226,0,64-L226,2),MATCH("Крест",OFFSET(G195,L226,0,64-L226,1),0),2)</f>
        <v>-42.691835406800003</v>
      </c>
      <c r="K227" s="63">
        <f ca="1">INDEX(H195:I258,MATCH(J227,H195:H258,0),2)</f>
        <v>62.083124023499998</v>
      </c>
      <c r="L227" s="66">
        <f t="shared" ca="1" si="65"/>
        <v>31</v>
      </c>
    </row>
    <row r="228" spans="1:39" ht="13.5" thickBot="1" x14ac:dyDescent="0.25">
      <c r="A228" s="14">
        <v>4</v>
      </c>
      <c r="B228" s="6">
        <v>1944.4444444444532</v>
      </c>
      <c r="C228" s="6">
        <v>3.9683275624291987</v>
      </c>
      <c r="D228" s="6"/>
      <c r="E228" s="29">
        <f t="shared" si="62"/>
        <v>-1316.9363892722999</v>
      </c>
      <c r="F228" s="2">
        <f t="shared" si="60"/>
        <v>-1430.5742707532997</v>
      </c>
      <c r="G228" s="50" t="s">
        <v>19</v>
      </c>
      <c r="H228" s="6">
        <v>21.775024547000001</v>
      </c>
      <c r="I228" s="6">
        <v>-96.005260088</v>
      </c>
      <c r="J228" s="65">
        <f ca="1">INDEX(OFFSET(G195,L227,0,64-L227,2),MATCH("Крест",OFFSET(G195,L227,0,64-L227,1),0),2)</f>
        <v>74.277796747500005</v>
      </c>
      <c r="K228" s="63">
        <f ca="1">INDEX(H195:I258,MATCH(J228,H195:H258,0),2)</f>
        <v>263.89496221040002</v>
      </c>
      <c r="L228" s="66">
        <f t="shared" ca="1" si="65"/>
        <v>45</v>
      </c>
    </row>
    <row r="229" spans="1:39" ht="13.5" thickBot="1" x14ac:dyDescent="0.25">
      <c r="A229" s="14">
        <v>4</v>
      </c>
      <c r="B229" s="6">
        <v>1944.4444444444059</v>
      </c>
      <c r="C229" s="6">
        <v>4.2990215259649815</v>
      </c>
      <c r="D229" s="6"/>
      <c r="E229" s="29">
        <f t="shared" si="62"/>
        <v>-781.07443682520056</v>
      </c>
      <c r="F229" s="2">
        <f t="shared" si="60"/>
        <v>-1780.6703573847997</v>
      </c>
      <c r="G229" s="54" t="s">
        <v>25</v>
      </c>
      <c r="H229" s="6">
        <v>28.293587012100001</v>
      </c>
      <c r="I229" s="6">
        <v>-107.29400034530001</v>
      </c>
      <c r="J229" s="65">
        <f ca="1">INDEX(OFFSET(G195,L228,0,64-L228,2),MATCH("Крест",OFFSET(G195,L228,0,64-L228,1),0),2)</f>
        <v>-87.143076366200006</v>
      </c>
      <c r="K229" s="63">
        <f ca="1">INDEX(H195:I258,MATCH(J229,H195:H258,0),2)</f>
        <v>187.5299328792</v>
      </c>
      <c r="L229" s="66">
        <f t="shared" ca="1" si="65"/>
        <v>50</v>
      </c>
    </row>
    <row r="230" spans="1:39" ht="13.5" thickBot="1" x14ac:dyDescent="0.25">
      <c r="A230" s="14">
        <v>4</v>
      </c>
      <c r="B230" s="6">
        <v>1944.4444444444389</v>
      </c>
      <c r="C230" s="6">
        <v>4.6297154895007662</v>
      </c>
      <c r="D230" s="6"/>
      <c r="E230" s="29">
        <f t="shared" si="62"/>
        <v>-160.57094952949927</v>
      </c>
      <c r="F230" s="2">
        <f t="shared" si="60"/>
        <v>-1937.8031808462999</v>
      </c>
      <c r="G230" s="53" t="s">
        <v>24</v>
      </c>
      <c r="H230" s="6">
        <v>40.143966470800002</v>
      </c>
      <c r="I230" s="6">
        <v>-96.344134166499998</v>
      </c>
      <c r="J230" s="65">
        <f ca="1">INDEX(OFFSET(G195,L229,0,64-L229,2),MATCH("Крест",OFFSET(G195,L229,0,64-L229,1),0),2)</f>
        <v>27.474341488899999</v>
      </c>
      <c r="K230" s="63">
        <f ca="1">INDEX(H195:I258,MATCH(J230,H195:H258,0),2)</f>
        <v>-153.1782875646</v>
      </c>
      <c r="L230" s="66">
        <f t="shared" ca="1" si="65"/>
        <v>57</v>
      </c>
    </row>
    <row r="231" spans="1:39" ht="13.5" thickBot="1" x14ac:dyDescent="0.25">
      <c r="A231" s="14">
        <v>4</v>
      </c>
      <c r="B231" s="6">
        <v>1944.4444444444548</v>
      </c>
      <c r="C231" s="6">
        <v>4.960409453036533</v>
      </c>
      <c r="D231" s="6"/>
      <c r="E231" s="29">
        <f t="shared" si="62"/>
        <v>477.33289166270032</v>
      </c>
      <c r="F231" s="2">
        <f t="shared" si="60"/>
        <v>-1884.9449615486999</v>
      </c>
      <c r="G231" s="49" t="s">
        <v>20</v>
      </c>
      <c r="H231" s="6">
        <v>45.604467426699998</v>
      </c>
      <c r="I231" s="6">
        <v>-95.408114689300007</v>
      </c>
      <c r="J231" s="65">
        <f ca="1">INDEX(OFFSET(G195,L230,0,64-L230,2),MATCH("Крест",OFFSET(G195,L230,0,64-L230,1),0),2)</f>
        <v>34.853677253400001</v>
      </c>
      <c r="K231" s="63">
        <f ca="1">INDEX(H195:I258,MATCH(J231,H195:H258,0),2)</f>
        <v>-120.53845709479999</v>
      </c>
      <c r="L231" s="66">
        <f t="shared" ca="1" si="65"/>
        <v>60</v>
      </c>
    </row>
    <row r="232" spans="1:39" ht="13.5" thickBot="1" x14ac:dyDescent="0.25">
      <c r="A232" s="14">
        <v>4</v>
      </c>
      <c r="B232" s="6">
        <v>1944.4444444444632</v>
      </c>
      <c r="C232" s="6">
        <v>5.2911034165722928</v>
      </c>
      <c r="D232" s="6"/>
      <c r="E232" s="29">
        <f t="shared" si="62"/>
        <v>1063.5103074603001</v>
      </c>
      <c r="F232" s="2">
        <f t="shared" si="60"/>
        <v>-1627.8237077327001</v>
      </c>
      <c r="G232" s="54" t="s">
        <v>25</v>
      </c>
      <c r="H232" s="6">
        <v>63.659453031699996</v>
      </c>
      <c r="I232" s="6">
        <v>-85.581732842799994</v>
      </c>
      <c r="J232" s="65">
        <f ca="1">INDEX(OFFSET(G195,L231,0,64-L231,2),MATCH("Крест",OFFSET(G195,L231,0,64-L231,1),0),2)</f>
        <v>133.16094261129999</v>
      </c>
      <c r="K232" s="63">
        <f ca="1">INDEX(H195:I258,MATCH(J232,H195:H258,0),2)</f>
        <v>13.897207312999999</v>
      </c>
      <c r="L232" s="69">
        <f t="shared" ca="1" si="65"/>
        <v>64</v>
      </c>
    </row>
    <row r="233" spans="1:39" ht="13.5" thickBot="1" x14ac:dyDescent="0.25">
      <c r="A233" s="14">
        <v>4</v>
      </c>
      <c r="B233" s="6">
        <v>1944.4444444444775</v>
      </c>
      <c r="C233" s="6">
        <v>5.621797380108049</v>
      </c>
      <c r="D233" s="6"/>
      <c r="E233" s="29">
        <f t="shared" si="62"/>
        <v>1534.4398793819</v>
      </c>
      <c r="F233" s="2">
        <f t="shared" si="60"/>
        <v>-1194.3024968965999</v>
      </c>
      <c r="G233" s="48" t="s">
        <v>21</v>
      </c>
      <c r="H233" s="6">
        <v>81.073286369499996</v>
      </c>
      <c r="I233" s="6">
        <v>-30.277194698799999</v>
      </c>
      <c r="J233" s="62">
        <f ca="1">INDEX(G195:H258,MATCH("ГорЛиния",OFFSET(G195,0,0,64,1),0),2)</f>
        <v>-12.1682147009</v>
      </c>
      <c r="K233" s="63">
        <f ca="1">INDEX(H195:I258,MATCH(J233,H195:H258,0),2)</f>
        <v>63.302911417899999</v>
      </c>
      <c r="L233" s="64">
        <f>MATCH("ГорЛиния",$G$67:$G$130,0)</f>
        <v>5</v>
      </c>
    </row>
    <row r="234" spans="1:39" ht="13.5" thickBot="1" x14ac:dyDescent="0.25">
      <c r="A234" s="14">
        <v>4</v>
      </c>
      <c r="B234" s="6">
        <v>1944.444444444473</v>
      </c>
      <c r="C234" s="6">
        <v>5.9524913436438274</v>
      </c>
      <c r="D234" s="6"/>
      <c r="E234" s="29">
        <f t="shared" si="62"/>
        <v>1839.0890810845999</v>
      </c>
      <c r="F234" s="2">
        <f t="shared" si="60"/>
        <v>-631.36007900910022</v>
      </c>
      <c r="G234" s="52" t="s">
        <v>23</v>
      </c>
      <c r="H234" s="6">
        <v>110.2508848283</v>
      </c>
      <c r="I234" s="6">
        <v>39.423889618600001</v>
      </c>
      <c r="J234" s="65">
        <f ca="1">INDEX(OFFSET(G195,L233,0,64-L233,2),MATCH("ГорЛиния",OFFSET(G195,L233,0,64-L233,1),0),2)</f>
        <v>55.753683448099999</v>
      </c>
      <c r="K234" s="63">
        <f ca="1">INDEX(H195:I258,MATCH(J234,H195:H258,0),2)</f>
        <v>186.50386622619999</v>
      </c>
      <c r="L234" s="66">
        <f ca="1">MATCH("ГорЛиния",OFFSET($G$67,L233,0,64-L233,1),0)+L233</f>
        <v>11</v>
      </c>
    </row>
    <row r="235" spans="1:39" ht="13.5" thickBot="1" x14ac:dyDescent="0.25">
      <c r="A235" s="14">
        <v>4</v>
      </c>
      <c r="B235" s="6">
        <v>2500</v>
      </c>
      <c r="C235" s="6">
        <v>0</v>
      </c>
      <c r="D235" s="6"/>
      <c r="E235" s="29">
        <f t="shared" si="62"/>
        <v>2500</v>
      </c>
      <c r="F235" s="2">
        <f t="shared" si="60"/>
        <v>0</v>
      </c>
      <c r="G235" s="54" t="s">
        <v>25</v>
      </c>
      <c r="H235" s="6">
        <v>153.60463974320001</v>
      </c>
      <c r="I235" s="6">
        <v>102.9287392303</v>
      </c>
      <c r="J235" s="65">
        <f ca="1">INDEX(OFFSET(G195,L234,0,64-L234,2),MATCH("ГорЛиния",OFFSET(G195,L234,0,64-L234,1),0),2)</f>
        <v>54.558062990000003</v>
      </c>
      <c r="K235" s="63">
        <f ca="1">INDEX(H195:I258,MATCH(J235,H195:H258,0),2)</f>
        <v>-56.308599897100002</v>
      </c>
      <c r="L235" s="66">
        <f t="shared" ref="L235:L240" ca="1" si="66">MATCH("ГорЛиния",OFFSET($G$67,L234,0,64-L234,1),0)+L234</f>
        <v>19</v>
      </c>
    </row>
    <row r="236" spans="1:39" ht="13.5" thickBot="1" x14ac:dyDescent="0.25">
      <c r="A236" s="14">
        <v>4</v>
      </c>
      <c r="B236" s="6">
        <v>2500.0000000000277</v>
      </c>
      <c r="C236" s="6">
        <v>0.26179938779914569</v>
      </c>
      <c r="D236" s="6"/>
      <c r="E236" s="29">
        <f t="shared" si="62"/>
        <v>2414.8145657227001</v>
      </c>
      <c r="F236" s="2">
        <f t="shared" si="60"/>
        <v>647.04761275630005</v>
      </c>
      <c r="G236" s="52" t="s">
        <v>23</v>
      </c>
      <c r="H236" s="6">
        <v>152.2893663312</v>
      </c>
      <c r="I236" s="6">
        <v>171.3271785471</v>
      </c>
      <c r="J236" s="65">
        <f ca="1">INDEX(OFFSET(G195,L235,0,64-L235,2),MATCH("ГорЛиния",OFFSET(G195,L235,0,64-L235,1),0),2)</f>
        <v>-47.044325510699998</v>
      </c>
      <c r="K236" s="63">
        <f ca="1">INDEX(H195:I258,MATCH(J236,H195:H258,0),2)</f>
        <v>225.67782272069999</v>
      </c>
      <c r="L236" s="66">
        <f t="shared" ca="1" si="66"/>
        <v>28</v>
      </c>
    </row>
    <row r="237" spans="1:39" ht="13.5" thickBot="1" x14ac:dyDescent="0.25">
      <c r="A237" s="14">
        <v>4</v>
      </c>
      <c r="B237" s="6">
        <v>2500</v>
      </c>
      <c r="C237" s="6">
        <v>0.52359877559829826</v>
      </c>
      <c r="D237" s="6"/>
      <c r="E237" s="29">
        <f t="shared" si="62"/>
        <v>2165.0635094610975</v>
      </c>
      <c r="F237" s="2">
        <f t="shared" si="60"/>
        <v>1249.9999999999986</v>
      </c>
      <c r="G237" s="49" t="s">
        <v>20</v>
      </c>
      <c r="H237" s="6">
        <v>147.69079721240001</v>
      </c>
      <c r="I237" s="6">
        <v>209.8249020316</v>
      </c>
      <c r="J237" s="65">
        <f ca="1">INDEX(OFFSET(G195,L236,0,64-L236,2),MATCH("ГорЛиния",OFFSET(G195,L236,0,64-L236,1),0),2)</f>
        <v>-16.399216364299999</v>
      </c>
      <c r="K237" s="63">
        <f ca="1">INDEX(H195:I258,MATCH(J237,H195:H258,0),2)</f>
        <v>-59.1994332083</v>
      </c>
      <c r="L237" s="66">
        <f t="shared" ca="1" si="66"/>
        <v>33</v>
      </c>
    </row>
    <row r="238" spans="1:39" ht="13.5" thickBot="1" x14ac:dyDescent="0.25">
      <c r="A238" s="14">
        <v>4</v>
      </c>
      <c r="B238" s="6">
        <v>2500.0000000000441</v>
      </c>
      <c r="C238" s="6">
        <v>0.78539816339744828</v>
      </c>
      <c r="D238" s="6"/>
      <c r="E238" s="29">
        <f t="shared" si="62"/>
        <v>1767.7669529664001</v>
      </c>
      <c r="F238" s="2">
        <f t="shared" si="60"/>
        <v>1767.7669529663999</v>
      </c>
      <c r="G238" s="54" t="s">
        <v>25</v>
      </c>
      <c r="H238" s="6">
        <v>98.102711901700005</v>
      </c>
      <c r="I238" s="6">
        <v>263.64958545979999</v>
      </c>
      <c r="J238" s="65">
        <f ca="1">INDEX(OFFSET(G195,L237,0,64-L237,2),MATCH("ГорЛиния",OFFSET(G195,L237,0,64-L237,1),0),2)</f>
        <v>110.2508848283</v>
      </c>
      <c r="K238" s="63">
        <f ca="1">INDEX(H195:I258,MATCH(J238,H195:H258,0),2)</f>
        <v>39.423889618600001</v>
      </c>
      <c r="L238" s="66">
        <f t="shared" ca="1" si="66"/>
        <v>40</v>
      </c>
    </row>
    <row r="239" spans="1:39" ht="13.5" thickBot="1" x14ac:dyDescent="0.25">
      <c r="A239" s="14">
        <v>4</v>
      </c>
      <c r="B239" s="6">
        <v>2500</v>
      </c>
      <c r="C239" s="6">
        <v>1.0471975511965983</v>
      </c>
      <c r="D239" s="6"/>
      <c r="E239" s="29">
        <f t="shared" si="62"/>
        <v>1249.9999999999989</v>
      </c>
      <c r="F239" s="2">
        <f t="shared" si="60"/>
        <v>2165.0635094610975</v>
      </c>
      <c r="G239" s="51" t="s">
        <v>22</v>
      </c>
      <c r="H239" s="6">
        <v>74.277796747500005</v>
      </c>
      <c r="I239" s="6">
        <v>263.89496221040002</v>
      </c>
      <c r="J239" s="65">
        <f ca="1">INDEX(OFFSET(G195,L238,0,64-L238,2),MATCH("ГорЛиния",OFFSET(G195,L238,0,64-L238,1),0),2)</f>
        <v>152.2893663312</v>
      </c>
      <c r="K239" s="63">
        <f ca="1">INDEX(H195:I258,MATCH(J239,H195:H258,0),2)</f>
        <v>171.3271785471</v>
      </c>
      <c r="L239" s="66">
        <f t="shared" ca="1" si="66"/>
        <v>42</v>
      </c>
    </row>
    <row r="240" spans="1:39" ht="13.5" thickBot="1" x14ac:dyDescent="0.25">
      <c r="A240" s="14">
        <v>4</v>
      </c>
      <c r="B240" s="6">
        <v>2500.0000000000277</v>
      </c>
      <c r="C240" s="6">
        <v>1.3089969389957512</v>
      </c>
      <c r="D240" s="6"/>
      <c r="E240" s="29">
        <f t="shared" si="62"/>
        <v>647.04761275629926</v>
      </c>
      <c r="F240" s="2">
        <f t="shared" si="60"/>
        <v>2414.8145657227001</v>
      </c>
      <c r="G240" s="53" t="s">
        <v>24</v>
      </c>
      <c r="H240" s="6">
        <v>37.971352685299998</v>
      </c>
      <c r="I240" s="6">
        <v>279.30833774929999</v>
      </c>
      <c r="J240" s="65">
        <f ca="1">INDEX(OFFSET(G195,L239,0,64-L239,2),MATCH("ГорЛиния",OFFSET(G195,L239,0,64-L239,1),0),2)</f>
        <v>-89.781598374300003</v>
      </c>
      <c r="K240" s="63">
        <f ca="1">INDEX(H195:I258,MATCH(J240,H195:H258,0),2)</f>
        <v>74.653547752099996</v>
      </c>
      <c r="L240" s="69">
        <f t="shared" ca="1" si="66"/>
        <v>52</v>
      </c>
      <c r="AM240" s="86"/>
    </row>
    <row r="241" spans="1:12" ht="13.5" thickBot="1" x14ac:dyDescent="0.25">
      <c r="A241" s="14">
        <v>4</v>
      </c>
      <c r="B241" s="6">
        <v>2500</v>
      </c>
      <c r="C241" s="6">
        <v>1.5707963267948966</v>
      </c>
      <c r="D241" s="6"/>
      <c r="E241" s="29">
        <f t="shared" si="62"/>
        <v>1.531435568635775E-13</v>
      </c>
      <c r="F241" s="2">
        <f t="shared" si="60"/>
        <v>2500</v>
      </c>
      <c r="G241" s="49" t="s">
        <v>20</v>
      </c>
      <c r="H241" s="6">
        <v>6.0663665012000001</v>
      </c>
      <c r="I241" s="6">
        <v>272.5741007181</v>
      </c>
      <c r="J241" s="62">
        <f ca="1">INDEX(G195:H258,MATCH("Квадрат",OFFSET(G195,0,0,64,1),0),2)</f>
        <v>12.3547533351</v>
      </c>
      <c r="K241" s="63">
        <f ca="1">INDEX(H195:I258,MATCH(J241,H195:H258,0),2)</f>
        <v>8.2571628027999999</v>
      </c>
      <c r="L241" s="64">
        <f>MATCH("Квадрат",$G$67:$G$130,0)</f>
        <v>6</v>
      </c>
    </row>
    <row r="242" spans="1:12" ht="13.5" thickBot="1" x14ac:dyDescent="0.25">
      <c r="A242" s="14">
        <v>4</v>
      </c>
      <c r="B242" s="6">
        <v>2500.0000000000277</v>
      </c>
      <c r="C242" s="6">
        <v>1.8325957145940419</v>
      </c>
      <c r="D242" s="6"/>
      <c r="E242" s="29">
        <f t="shared" si="62"/>
        <v>-647.04761275629903</v>
      </c>
      <c r="F242" s="2">
        <f t="shared" si="60"/>
        <v>2414.8145657227001</v>
      </c>
      <c r="G242" s="50" t="s">
        <v>19</v>
      </c>
      <c r="H242" s="6">
        <v>-35.96563793</v>
      </c>
      <c r="I242" s="6">
        <v>266.59272703089999</v>
      </c>
      <c r="J242" s="65">
        <f ca="1">INDEX(OFFSET(G195,L241,0,64-L241,2),MATCH("Квадрат",OFFSET(G195,L241,0,64-L241,1),0),2)</f>
        <v>76.075308063199998</v>
      </c>
      <c r="K242" s="63">
        <f ca="1">INDEX(H195:I258,MATCH(J242,H195:H258,0),2)</f>
        <v>89.389822784700002</v>
      </c>
      <c r="L242" s="66">
        <f ca="1">MATCH("Квадрат",OFFSET($G$67,L241,0,64-L241,1),0)+L241</f>
        <v>9</v>
      </c>
    </row>
    <row r="243" spans="1:12" ht="13.5" thickBot="1" x14ac:dyDescent="0.25">
      <c r="A243" s="14">
        <v>4</v>
      </c>
      <c r="B243" s="6">
        <v>2500</v>
      </c>
      <c r="C243" s="6">
        <v>2.0943951023931948</v>
      </c>
      <c r="D243" s="6"/>
      <c r="E243" s="29">
        <f t="shared" si="62"/>
        <v>-1249.9999999999984</v>
      </c>
      <c r="F243" s="2">
        <f t="shared" si="60"/>
        <v>2165.0635094610975</v>
      </c>
      <c r="G243" s="54" t="s">
        <v>25</v>
      </c>
      <c r="H243" s="6">
        <v>-58.707385218699997</v>
      </c>
      <c r="I243" s="6">
        <v>241.03000247899999</v>
      </c>
      <c r="J243" s="65">
        <f ca="1">INDEX(OFFSET(G195,L242,0,64-L242,2),MATCH("Квадрат",OFFSET(G195,L242,0,64-L242,1),0),2)</f>
        <v>-18.783365748800001</v>
      </c>
      <c r="K243" s="63">
        <f ca="1">INDEX(H195:I258,MATCH(J243,H195:H258,0),2)</f>
        <v>186.06951041299999</v>
      </c>
      <c r="L243" s="66">
        <f t="shared" ref="L243:L249" ca="1" si="67">MATCH("Квадрат",OFFSET($G$67,L242,0,64-L242,1),0)+L242</f>
        <v>13</v>
      </c>
    </row>
    <row r="244" spans="1:12" ht="13.5" thickBot="1" x14ac:dyDescent="0.25">
      <c r="A244" s="14">
        <v>4</v>
      </c>
      <c r="B244" s="6">
        <v>2500.0000000000441</v>
      </c>
      <c r="C244" s="6">
        <v>2.3561944901923448</v>
      </c>
      <c r="D244" s="6"/>
      <c r="E244" s="29">
        <f t="shared" si="62"/>
        <v>-1767.7669529663999</v>
      </c>
      <c r="F244" s="2">
        <f t="shared" si="60"/>
        <v>1767.7669529664001</v>
      </c>
      <c r="G244" s="51" t="s">
        <v>22</v>
      </c>
      <c r="H244" s="6">
        <v>-87.143076366200006</v>
      </c>
      <c r="I244" s="6">
        <v>187.5299328792</v>
      </c>
      <c r="J244" s="65">
        <f ca="1">INDEX(OFFSET(G195,L243,0,64-L243,2),MATCH("Квадрат",OFFSET(G195,L243,0,64-L243,1),0),2)</f>
        <v>110.79308780300001</v>
      </c>
      <c r="K244" s="63">
        <f ca="1">INDEX(H195:I258,MATCH(J244,H195:H258,0),2)</f>
        <v>196.78086729579999</v>
      </c>
      <c r="L244" s="66">
        <f t="shared" ca="1" si="67"/>
        <v>24</v>
      </c>
    </row>
    <row r="245" spans="1:12" ht="13.5" thickBot="1" x14ac:dyDescent="0.25">
      <c r="A245" s="14">
        <v>4</v>
      </c>
      <c r="B245" s="6">
        <v>2500</v>
      </c>
      <c r="C245" s="6">
        <v>2.6179938779914949</v>
      </c>
      <c r="D245" s="6"/>
      <c r="E245" s="29">
        <f t="shared" si="62"/>
        <v>-2165.0635094610975</v>
      </c>
      <c r="F245" s="2">
        <f t="shared" si="60"/>
        <v>1249.9999999999989</v>
      </c>
      <c r="G245" s="53" t="s">
        <v>24</v>
      </c>
      <c r="H245" s="6">
        <v>-103.8407335399</v>
      </c>
      <c r="I245" s="6">
        <v>136.85046485909999</v>
      </c>
      <c r="J245" s="65">
        <f ca="1">INDEX(OFFSET(G195,L244,0,64-L244,2),MATCH("Квадрат",OFFSET(G195,L244,0,64-L244,1),0),2)</f>
        <v>40.143966470800002</v>
      </c>
      <c r="K245" s="63">
        <f ca="1">INDEX(H195:I258,MATCH(J245,H195:H258,0),2)</f>
        <v>-96.344134166499998</v>
      </c>
      <c r="L245" s="66">
        <f t="shared" ca="1" si="67"/>
        <v>36</v>
      </c>
    </row>
    <row r="246" spans="1:12" ht="13.5" thickBot="1" x14ac:dyDescent="0.25">
      <c r="A246" s="14">
        <v>4</v>
      </c>
      <c r="B246" s="6">
        <v>2500.0000000000277</v>
      </c>
      <c r="C246" s="6">
        <v>2.8797932657906475</v>
      </c>
      <c r="D246" s="6"/>
      <c r="E246" s="29">
        <f t="shared" si="62"/>
        <v>-2414.8145657226996</v>
      </c>
      <c r="F246" s="2">
        <f t="shared" si="60"/>
        <v>647.04761275630005</v>
      </c>
      <c r="G246" s="52" t="s">
        <v>23</v>
      </c>
      <c r="H246" s="6">
        <v>-89.781598374300003</v>
      </c>
      <c r="I246" s="6">
        <v>74.653547752099996</v>
      </c>
      <c r="J246" s="65">
        <f ca="1">INDEX(OFFSET(G195,L245,0,64-L245,2),MATCH("Квадрат",OFFSET(G195,L245,0,64-L245,1),0),2)</f>
        <v>37.971352685299998</v>
      </c>
      <c r="K246" s="63">
        <f ca="1">INDEX(H195:I258,MATCH(J246,H195:H258,0),2)</f>
        <v>279.30833774929999</v>
      </c>
      <c r="L246" s="66">
        <f t="shared" ca="1" si="67"/>
        <v>46</v>
      </c>
    </row>
    <row r="247" spans="1:12" ht="13.5" thickBot="1" x14ac:dyDescent="0.25">
      <c r="A247" s="14">
        <v>4</v>
      </c>
      <c r="B247" s="6">
        <v>2500</v>
      </c>
      <c r="C247" s="6">
        <v>3.1415926535897931</v>
      </c>
      <c r="D247" s="6"/>
      <c r="E247" s="29">
        <f t="shared" si="62"/>
        <v>-2500</v>
      </c>
      <c r="F247" s="2">
        <f t="shared" si="60"/>
        <v>3.06287113727155E-13</v>
      </c>
      <c r="G247" s="48" t="s">
        <v>21</v>
      </c>
      <c r="H247" s="6">
        <v>-84.916091570000006</v>
      </c>
      <c r="I247" s="6">
        <v>40.905743620000003</v>
      </c>
      <c r="J247" s="65">
        <f ca="1">INDEX(OFFSET(G195,L246,0,64-L246,2),MATCH("Квадрат",OFFSET(G195,L246,0,64-L246,1),0),2)</f>
        <v>-103.8407335399</v>
      </c>
      <c r="K247" s="63">
        <f ca="1">INDEX(H195:I258,MATCH(J247,H195:H258,0),2)</f>
        <v>136.85046485909999</v>
      </c>
      <c r="L247" s="66">
        <f t="shared" ca="1" si="67"/>
        <v>51</v>
      </c>
    </row>
    <row r="248" spans="1:12" ht="13.5" thickBot="1" x14ac:dyDescent="0.25">
      <c r="A248" s="14">
        <v>4</v>
      </c>
      <c r="B248" s="6">
        <v>2500.0000000000277</v>
      </c>
      <c r="C248" s="6">
        <v>3.4033920413889387</v>
      </c>
      <c r="D248" s="6"/>
      <c r="E248" s="29">
        <f t="shared" si="62"/>
        <v>-2414.8145657227001</v>
      </c>
      <c r="F248" s="2">
        <f t="shared" si="60"/>
        <v>-647.04761275629949</v>
      </c>
      <c r="G248" s="54" t="s">
        <v>25</v>
      </c>
      <c r="H248" s="6">
        <v>-50.8044017721</v>
      </c>
      <c r="I248" s="6">
        <v>-26.787419662000001</v>
      </c>
      <c r="J248" s="65">
        <f ca="1">INDEX(OFFSET(G195,L247,0,64-L247,2),MATCH("Квадрат",OFFSET(G195,L247,0,64-L247,1),0),2)</f>
        <v>-4.8384319500000004</v>
      </c>
      <c r="K248" s="63">
        <f ca="1">INDEX(H195:I258,MATCH(J248,H195:H258,0),2)</f>
        <v>-94.5015274796</v>
      </c>
      <c r="L248" s="66">
        <f t="shared" ca="1" si="67"/>
        <v>55</v>
      </c>
    </row>
    <row r="249" spans="1:12" ht="13.5" thickBot="1" x14ac:dyDescent="0.25">
      <c r="A249" s="14">
        <v>4</v>
      </c>
      <c r="B249" s="6">
        <v>2500</v>
      </c>
      <c r="C249" s="6">
        <v>3.6651914291880914</v>
      </c>
      <c r="D249" s="6"/>
      <c r="E249" s="29">
        <f t="shared" si="62"/>
        <v>-2165.0635094610975</v>
      </c>
      <c r="F249" s="2">
        <f t="shared" si="60"/>
        <v>-1249.9999999999984</v>
      </c>
      <c r="G249" s="53" t="s">
        <v>24</v>
      </c>
      <c r="H249" s="6">
        <v>-4.8384319500000004</v>
      </c>
      <c r="I249" s="6">
        <v>-94.5015274796</v>
      </c>
      <c r="J249" s="65">
        <f ca="1">INDEX(OFFSET(G195,L248,0,64-L248,2),MATCH("Квадрат",OFFSET(G195,L248,0,64-L248,1),0),2)</f>
        <v>91.0542602421</v>
      </c>
      <c r="K249" s="63">
        <f ca="1">INDEX(H195:I258,MATCH(J249,H195:H258,0),2)</f>
        <v>-106.318617386</v>
      </c>
      <c r="L249" s="69">
        <f t="shared" ca="1" si="67"/>
        <v>62</v>
      </c>
    </row>
    <row r="250" spans="1:12" ht="13.5" thickBot="1" x14ac:dyDescent="0.25">
      <c r="A250" s="14">
        <v>4</v>
      </c>
      <c r="B250" s="6">
        <v>2500.0000000000441</v>
      </c>
      <c r="C250" s="6">
        <v>3.9269908169872414</v>
      </c>
      <c r="D250" s="6"/>
      <c r="E250" s="29">
        <f t="shared" si="62"/>
        <v>-1767.7669529664004</v>
      </c>
      <c r="F250" s="2">
        <f t="shared" si="60"/>
        <v>-1767.7669529663999</v>
      </c>
      <c r="G250" s="48" t="s">
        <v>21</v>
      </c>
      <c r="H250" s="6">
        <v>12.8257894027</v>
      </c>
      <c r="I250" s="6">
        <v>-134.80693768180001</v>
      </c>
      <c r="J250" s="62">
        <f ca="1">INDEX(G195:H258,MATCH("Зигзаг",OFFSET(G195,0,0,64,1),0),2)</f>
        <v>40.404946215800003</v>
      </c>
      <c r="K250" s="63">
        <f ca="1">INDEX(H195:I258,MATCH(J250,H195:H258,0),2)</f>
        <v>5.4132819485999999</v>
      </c>
      <c r="L250" s="64">
        <f>MATCH("Зигзаг",$G$67:$G$130,0)</f>
        <v>8</v>
      </c>
    </row>
    <row r="251" spans="1:12" ht="13.5" thickBot="1" x14ac:dyDescent="0.25">
      <c r="A251" s="14">
        <v>4</v>
      </c>
      <c r="B251" s="6">
        <v>2500</v>
      </c>
      <c r="C251" s="6">
        <v>4.1887902047863914</v>
      </c>
      <c r="D251" s="6"/>
      <c r="E251" s="29">
        <f t="shared" si="62"/>
        <v>-1249.9999999999991</v>
      </c>
      <c r="F251" s="2">
        <f t="shared" si="60"/>
        <v>-2165.0635094610971</v>
      </c>
      <c r="G251" s="51" t="s">
        <v>22</v>
      </c>
      <c r="H251" s="6">
        <v>27.474341488899999</v>
      </c>
      <c r="I251" s="6">
        <v>-153.1782875646</v>
      </c>
      <c r="J251" s="65">
        <f ca="1">INDEX(OFFSET(G195,L250,0,64-L250,2),MATCH("зигзаг",OFFSET(G195,L250,0,64-L250,1),0),2)</f>
        <v>2.5628101860000001</v>
      </c>
      <c r="K251" s="63">
        <f ca="1">INDEX(H195:I258,MATCH(J251,H195:H258,0),2)</f>
        <v>176.60667129149999</v>
      </c>
      <c r="L251" s="66">
        <f ca="1">MATCH("Зигзаг",OFFSET($G$67,L250,0,64-L250,1),0)+L250</f>
        <v>12</v>
      </c>
    </row>
    <row r="252" spans="1:12" ht="13.5" thickBot="1" x14ac:dyDescent="0.25">
      <c r="A252" s="14">
        <v>4</v>
      </c>
      <c r="B252" s="6">
        <v>2500.0000000000277</v>
      </c>
      <c r="C252" s="6">
        <v>4.4505895925855441</v>
      </c>
      <c r="D252" s="6"/>
      <c r="E252" s="29">
        <f t="shared" si="62"/>
        <v>-647.04761275630017</v>
      </c>
      <c r="F252" s="2">
        <f t="shared" si="60"/>
        <v>-2414.8145657226996</v>
      </c>
      <c r="G252" s="50" t="s">
        <v>19</v>
      </c>
      <c r="H252" s="6">
        <v>18.193030244999999</v>
      </c>
      <c r="I252" s="6">
        <v>-139.59323667550001</v>
      </c>
      <c r="J252" s="65">
        <f ca="1">INDEX(OFFSET(G195,L251,0,64-L251,2),MATCH("зигзаг",OFFSET(G195,L251,0,64-L251,1),0),2)</f>
        <v>-26.6838201857</v>
      </c>
      <c r="K252" s="63">
        <f ca="1">INDEX(H195:I258,MATCH(J252,H195:H258,0),2)</f>
        <v>77.924134683199995</v>
      </c>
      <c r="L252" s="66">
        <f t="shared" ref="L252:L258" ca="1" si="68">MATCH("Зигзаг",OFFSET($G$67,L251,0,64-L251,1),0)+L251</f>
        <v>15</v>
      </c>
    </row>
    <row r="253" spans="1:12" ht="13.5" thickBot="1" x14ac:dyDescent="0.25">
      <c r="A253" s="14">
        <v>4</v>
      </c>
      <c r="B253" s="6">
        <v>2500</v>
      </c>
      <c r="C253" s="6">
        <v>4.7123889803846897</v>
      </c>
      <c r="D253" s="6"/>
      <c r="E253" s="29">
        <f t="shared" si="62"/>
        <v>-4.594306705907325E-13</v>
      </c>
      <c r="F253" s="2">
        <f t="shared" si="60"/>
        <v>-2500</v>
      </c>
      <c r="G253" s="48" t="s">
        <v>21</v>
      </c>
      <c r="H253" s="6">
        <v>26.423288335799999</v>
      </c>
      <c r="I253" s="6">
        <v>-116.27605921609999</v>
      </c>
      <c r="J253" s="65">
        <f ca="1">INDEX(OFFSET(G195,L252,0,64-L252,2),MATCH("зигзаг",OFFSET(G195,L252,0,64-L252,1),0),2)</f>
        <v>28.293587012100001</v>
      </c>
      <c r="K253" s="63">
        <f ca="1">INDEX(H195:I258,MATCH(J253,H195:H258,0),2)</f>
        <v>-107.29400034530001</v>
      </c>
      <c r="L253" s="66">
        <f t="shared" ca="1" si="68"/>
        <v>35</v>
      </c>
    </row>
    <row r="254" spans="1:12" ht="13.5" thickBot="1" x14ac:dyDescent="0.25">
      <c r="A254" s="14">
        <v>4</v>
      </c>
      <c r="B254" s="6">
        <v>2500.0000000000277</v>
      </c>
      <c r="C254" s="6">
        <v>4.9741883681838353</v>
      </c>
      <c r="D254" s="6"/>
      <c r="E254" s="29">
        <f t="shared" si="62"/>
        <v>647.04761275629926</v>
      </c>
      <c r="F254" s="2">
        <f t="shared" si="60"/>
        <v>-2414.8145657227001</v>
      </c>
      <c r="G254" s="51" t="s">
        <v>22</v>
      </c>
      <c r="H254" s="6">
        <v>34.853677253400001</v>
      </c>
      <c r="I254" s="6">
        <v>-120.53845709479999</v>
      </c>
      <c r="J254" s="65">
        <f ca="1">INDEX(OFFSET(G195,L253,0,64-L253,2),MATCH("зигзаг",OFFSET(G195,L253,0,64-L253,1),0),2)</f>
        <v>63.659453031699996</v>
      </c>
      <c r="K254" s="63">
        <f ca="1">INDEX(H195:I258,MATCH(J254,H195:H258,0),2)</f>
        <v>-85.581732842799994</v>
      </c>
      <c r="L254" s="66">
        <f t="shared" ca="1" si="68"/>
        <v>38</v>
      </c>
    </row>
    <row r="255" spans="1:12" ht="13.5" thickBot="1" x14ac:dyDescent="0.25">
      <c r="A255" s="14">
        <v>4</v>
      </c>
      <c r="B255" s="6">
        <v>2500</v>
      </c>
      <c r="C255" s="6">
        <v>5.2359877559829879</v>
      </c>
      <c r="D255" s="6"/>
      <c r="E255" s="29">
        <f t="shared" si="62"/>
        <v>1249.9999999999984</v>
      </c>
      <c r="F255" s="2">
        <f t="shared" si="60"/>
        <v>-2165.0635094610975</v>
      </c>
      <c r="G255" s="50" t="s">
        <v>19</v>
      </c>
      <c r="H255" s="6">
        <v>54.049408610100002</v>
      </c>
      <c r="I255" s="6">
        <v>-115.7245324909</v>
      </c>
      <c r="J255" s="65">
        <f ca="1">INDEX(OFFSET(G195,L254,0,64-L254,2),MATCH("зигзаг",OFFSET(G195,L254,0,64-L254,1),0),2)</f>
        <v>153.60463974320001</v>
      </c>
      <c r="K255" s="63">
        <f ca="1">INDEX(H195:I258,MATCH(J255,H195:H258,0),2)</f>
        <v>102.9287392303</v>
      </c>
      <c r="L255" s="66">
        <f t="shared" ca="1" si="68"/>
        <v>41</v>
      </c>
    </row>
    <row r="256" spans="1:12" ht="13.5" thickBot="1" x14ac:dyDescent="0.25">
      <c r="A256" s="14">
        <v>4</v>
      </c>
      <c r="B256" s="6">
        <v>2500.0000000000441</v>
      </c>
      <c r="C256" s="6">
        <v>5.497787143782138</v>
      </c>
      <c r="D256" s="6"/>
      <c r="E256" s="29">
        <f t="shared" si="62"/>
        <v>1767.7669529663995</v>
      </c>
      <c r="F256" s="2">
        <f t="shared" si="60"/>
        <v>-1767.7669529664004</v>
      </c>
      <c r="G256" s="53" t="s">
        <v>24</v>
      </c>
      <c r="H256" s="6">
        <v>91.0542602421</v>
      </c>
      <c r="I256" s="6">
        <v>-106.318617386</v>
      </c>
      <c r="J256" s="65">
        <f ca="1">INDEX(OFFSET(G195,L255,0,64-L255,2),MATCH("зигзаг",OFFSET(G195,L255,0,64-L255,1),0),2)</f>
        <v>98.102711901700005</v>
      </c>
      <c r="K256" s="63">
        <f ca="1">INDEX(H195:I258,MATCH(J256,H195:H258,0),2)</f>
        <v>263.64958545979999</v>
      </c>
      <c r="L256" s="66">
        <f t="shared" ca="1" si="68"/>
        <v>44</v>
      </c>
    </row>
    <row r="257" spans="1:39" ht="13.5" thickBot="1" x14ac:dyDescent="0.25">
      <c r="A257" s="14">
        <v>4</v>
      </c>
      <c r="B257" s="6">
        <v>2500</v>
      </c>
      <c r="C257" s="6">
        <v>5.759586531581288</v>
      </c>
      <c r="D257" s="6"/>
      <c r="E257" s="29">
        <f t="shared" si="62"/>
        <v>2165.0635094610971</v>
      </c>
      <c r="F257" s="2">
        <f t="shared" si="60"/>
        <v>-1249.9999999999991</v>
      </c>
      <c r="G257" s="49" t="s">
        <v>20</v>
      </c>
      <c r="H257" s="6">
        <v>105.4748473595</v>
      </c>
      <c r="I257" s="6">
        <v>-60.460246339199998</v>
      </c>
      <c r="J257" s="65">
        <f ca="1">INDEX(OFFSET(G195,L256,0,64-L256,2),MATCH("зигзаг",OFFSET(G195,L256,0,64-L256,1),0),2)</f>
        <v>-58.707385218699997</v>
      </c>
      <c r="K257" s="63">
        <f ca="1">INDEX(H195:I258,MATCH(J257,H195:H258,0),2)</f>
        <v>241.03000247899999</v>
      </c>
      <c r="L257" s="66">
        <f t="shared" ca="1" si="68"/>
        <v>49</v>
      </c>
    </row>
    <row r="258" spans="1:39" ht="13.5" thickBot="1" x14ac:dyDescent="0.25">
      <c r="A258" s="14">
        <v>4</v>
      </c>
      <c r="B258" s="6">
        <v>2500.0000000000277</v>
      </c>
      <c r="C258" s="6">
        <v>6.0213859193804407</v>
      </c>
      <c r="D258" s="6"/>
      <c r="E258" s="29">
        <f t="shared" si="62"/>
        <v>2414.8145657226996</v>
      </c>
      <c r="F258" s="2">
        <f t="shared" si="60"/>
        <v>-647.0476127563004</v>
      </c>
      <c r="G258" s="51" t="s">
        <v>22</v>
      </c>
      <c r="H258" s="6">
        <v>133.16094261129999</v>
      </c>
      <c r="I258" s="6">
        <v>13.897207312999999</v>
      </c>
      <c r="J258" s="78">
        <f ca="1">INDEX(OFFSET(G195,L257,0,64-L257,2),MATCH("зигзаг",OFFSET(G195,L257,0,64-L257,1),0),2)</f>
        <v>-50.8044017721</v>
      </c>
      <c r="K258" s="63">
        <f ca="1">INDEX(H195:I258,MATCH(J258,H195:H258,0),2)</f>
        <v>-26.787419662000001</v>
      </c>
      <c r="L258" s="69">
        <f t="shared" ca="1" si="68"/>
        <v>54</v>
      </c>
    </row>
    <row r="259" spans="1:39" ht="13.5" thickBot="1" x14ac:dyDescent="0.25">
      <c r="A259" s="12">
        <v>5</v>
      </c>
      <c r="B259" s="4">
        <v>833.33333333329995</v>
      </c>
      <c r="C259" s="4">
        <v>0</v>
      </c>
      <c r="D259" s="79"/>
      <c r="E259" s="29">
        <f t="shared" si="62"/>
        <v>833.33333333329995</v>
      </c>
      <c r="F259" s="2">
        <f t="shared" si="60"/>
        <v>0</v>
      </c>
      <c r="G259" s="48" t="s">
        <v>21</v>
      </c>
      <c r="H259" s="4">
        <v>-42.763298263000003</v>
      </c>
      <c r="I259" s="4">
        <v>-18.671388847199999</v>
      </c>
      <c r="J259" s="76">
        <f ca="1">INDEX(G259:H322,MATCH("ВертЛиния",OFFSET(G259,0,0,64,1),0),2)</f>
        <v>-42.763298263000003</v>
      </c>
      <c r="K259" s="63">
        <f ca="1">INDEX(H259:I322,MATCH(J259,H259:H322,0),2)</f>
        <v>-18.671388847199999</v>
      </c>
      <c r="L259" s="64">
        <f>MATCH("ВертЛиния",$G$131:$G$194,0)</f>
        <v>1</v>
      </c>
      <c r="Y259" s="86"/>
    </row>
    <row r="260" spans="1:39" ht="13.5" thickBot="1" x14ac:dyDescent="0.25">
      <c r="A260" s="12">
        <v>5</v>
      </c>
      <c r="B260" s="4">
        <v>833.33333333334792</v>
      </c>
      <c r="C260" s="4">
        <v>0.78539816339744839</v>
      </c>
      <c r="D260" s="4"/>
      <c r="E260" s="29">
        <f t="shared" si="62"/>
        <v>589.25565098879986</v>
      </c>
      <c r="F260" s="2">
        <f t="shared" si="60"/>
        <v>589.25565098879997</v>
      </c>
      <c r="G260" s="49" t="s">
        <v>20</v>
      </c>
      <c r="H260" s="4">
        <v>-29.1225247498</v>
      </c>
      <c r="I260" s="4">
        <v>15.082469143999999</v>
      </c>
      <c r="J260" s="65">
        <f ca="1">INDEX(OFFSET(G259,L259,0,64-L259,2),MATCH("ВертЛиния",OFFSET(G259,L259,0,64-L259,1),0),2)</f>
        <v>-40.056970128499998</v>
      </c>
      <c r="K260" s="63">
        <f ca="1">INDEX(H259:I322,MATCH(J260,H259:H322,0),2)</f>
        <v>123.9748968424</v>
      </c>
      <c r="L260" s="66">
        <f ca="1">MATCH("ВертЛиния",OFFSET($G$131,L259,0,64-L259,1),0)+L259</f>
        <v>25</v>
      </c>
    </row>
    <row r="261" spans="1:39" ht="13.5" thickBot="1" x14ac:dyDescent="0.25">
      <c r="A261" s="12">
        <v>5</v>
      </c>
      <c r="B261" s="4">
        <v>833.33333333329995</v>
      </c>
      <c r="C261" s="4">
        <v>1.5707963267948966</v>
      </c>
      <c r="D261" s="4"/>
      <c r="E261" s="29">
        <f t="shared" si="62"/>
        <v>5.104785228785712E-14</v>
      </c>
      <c r="F261" s="2">
        <f t="shared" ref="F261:F324" si="69">B261*SIN(C261)</f>
        <v>833.33333333329995</v>
      </c>
      <c r="G261" s="50" t="s">
        <v>19</v>
      </c>
      <c r="H261" s="4">
        <v>-39.711090245599998</v>
      </c>
      <c r="I261" s="4">
        <v>37.8531153606</v>
      </c>
      <c r="J261" s="65">
        <f ca="1">INDEX(OFFSET(G259,L260,0,64-L260,2),MATCH("ВертЛиния",OFFSET(G259,L260,0,64-L260,1),0),2)</f>
        <v>-38.059599611300001</v>
      </c>
      <c r="K261" s="63">
        <f ca="1">INDEX(H259:I322,MATCH(J261,H259:H322,0),2)</f>
        <v>77.129637437599996</v>
      </c>
      <c r="L261" s="66">
        <f t="shared" ref="L261:L265" ca="1" si="70">MATCH("ВертЛиния",OFFSET($G$131,L260,0,64-L260,1),0)+L260</f>
        <v>29</v>
      </c>
    </row>
    <row r="262" spans="1:39" ht="13.5" thickBot="1" x14ac:dyDescent="0.25">
      <c r="A262" s="12">
        <v>5</v>
      </c>
      <c r="B262" s="4">
        <v>833.33333333334792</v>
      </c>
      <c r="C262" s="4">
        <v>2.3561944901923448</v>
      </c>
      <c r="D262" s="4"/>
      <c r="E262" s="29">
        <f t="shared" si="62"/>
        <v>-589.25565098879986</v>
      </c>
      <c r="F262" s="2">
        <f t="shared" si="69"/>
        <v>589.25565098879997</v>
      </c>
      <c r="G262" s="51" t="s">
        <v>22</v>
      </c>
      <c r="H262" s="4">
        <v>-13.8178738151</v>
      </c>
      <c r="I262" s="4">
        <v>16.405396877099999</v>
      </c>
      <c r="J262" s="65">
        <f ca="1">INDEX(OFFSET(G259,L261,0,64-L261,2),MATCH("ВертЛиния",OFFSET(G259,L261,0,64-L261,1),0),2)</f>
        <v>-33.522373178199999</v>
      </c>
      <c r="K262" s="63">
        <f ca="1">INDEX(H259:I322,MATCH(J262,H259:H322,0),2)</f>
        <v>-47.580696702600001</v>
      </c>
      <c r="L262" s="66">
        <f t="shared" ca="1" si="70"/>
        <v>39</v>
      </c>
    </row>
    <row r="263" spans="1:39" ht="13.5" thickBot="1" x14ac:dyDescent="0.25">
      <c r="A263" s="12">
        <v>5</v>
      </c>
      <c r="B263" s="4">
        <v>833.33333333329995</v>
      </c>
      <c r="C263" s="4">
        <v>3.1415926535897931</v>
      </c>
      <c r="D263" s="4"/>
      <c r="E263" s="29">
        <f t="shared" ref="E263:E326" si="71">B263*COS(C263)</f>
        <v>-833.33333333329995</v>
      </c>
      <c r="F263" s="2">
        <f t="shared" si="69"/>
        <v>1.0209570457571424E-13</v>
      </c>
      <c r="G263" s="52" t="s">
        <v>23</v>
      </c>
      <c r="H263" s="4">
        <v>-25.2515964008</v>
      </c>
      <c r="I263" s="4">
        <v>-17.898698232499999</v>
      </c>
      <c r="J263" s="65">
        <f ca="1">INDEX(OFFSET(G259,L262,0,64-L262,2),MATCH("ВертЛиния",OFFSET(G259,L262,0,64-L262,1),0),2)</f>
        <v>-19.561382449300002</v>
      </c>
      <c r="K263" s="63">
        <f ca="1">INDEX(H259:I322,MATCH(J263,H259:H322,0),2)</f>
        <v>-27.305792072700001</v>
      </c>
      <c r="L263" s="66">
        <f t="shared" ca="1" si="70"/>
        <v>53</v>
      </c>
    </row>
    <row r="264" spans="1:39" ht="13.5" thickBot="1" x14ac:dyDescent="0.25">
      <c r="A264" s="12">
        <v>5</v>
      </c>
      <c r="B264" s="4">
        <v>833.33333333334792</v>
      </c>
      <c r="C264" s="4">
        <v>3.9269908169872414</v>
      </c>
      <c r="D264" s="4"/>
      <c r="E264" s="29">
        <f t="shared" si="71"/>
        <v>-589.25565098880008</v>
      </c>
      <c r="F264" s="2">
        <f t="shared" si="69"/>
        <v>-589.25565098879986</v>
      </c>
      <c r="G264" s="53" t="s">
        <v>24</v>
      </c>
      <c r="H264" s="4">
        <v>-23.259765553499999</v>
      </c>
      <c r="I264" s="4">
        <v>-50.664112422400002</v>
      </c>
      <c r="J264" s="65">
        <f ca="1">INDEX(OFFSET(G259,L263,0,64-L263,2),MATCH("ВертЛиния",OFFSET(G259,L263,0,64-L263,1),0),2)</f>
        <v>8.6743302481000004</v>
      </c>
      <c r="K264" s="63">
        <f ca="1">INDEX(H259:I322,MATCH(J264,H259:H322,0),2)</f>
        <v>-152.08449942300001</v>
      </c>
      <c r="L264" s="66">
        <f t="shared" ca="1" si="70"/>
        <v>56</v>
      </c>
    </row>
    <row r="265" spans="1:39" ht="13.5" thickBot="1" x14ac:dyDescent="0.25">
      <c r="A265" s="12">
        <v>5</v>
      </c>
      <c r="B265" s="4">
        <v>833.33333333329995</v>
      </c>
      <c r="C265" s="4">
        <v>4.7123889803846897</v>
      </c>
      <c r="D265" s="4"/>
      <c r="E265" s="29">
        <f t="shared" si="71"/>
        <v>-1.5314355686357137E-13</v>
      </c>
      <c r="F265" s="2">
        <f t="shared" si="69"/>
        <v>-833.33333333329995</v>
      </c>
      <c r="G265" s="50" t="s">
        <v>19</v>
      </c>
      <c r="H265" s="4">
        <v>-24.226807788999999</v>
      </c>
      <c r="I265" s="4">
        <v>-60.759576917300002</v>
      </c>
      <c r="J265" s="65">
        <f ca="1">INDEX(OFFSET(G259,L264,0,64-L264,2),MATCH("ВертЛиния",OFFSET(G259,L264,0,64-L264,1),0),2)</f>
        <v>-7.9721734346000002</v>
      </c>
      <c r="K265" s="63">
        <f ca="1">INDEX(H259:I322,MATCH(J265,H259:H322,0),2)</f>
        <v>-128.98614165320001</v>
      </c>
      <c r="L265" s="66">
        <f t="shared" ca="1" si="70"/>
        <v>59</v>
      </c>
    </row>
    <row r="266" spans="1:39" ht="13.5" thickBot="1" x14ac:dyDescent="0.25">
      <c r="A266" s="12">
        <v>5</v>
      </c>
      <c r="B266" s="4">
        <v>833.33333333334792</v>
      </c>
      <c r="C266" s="4">
        <v>5.497787143782138</v>
      </c>
      <c r="D266" s="4"/>
      <c r="E266" s="29">
        <f t="shared" si="71"/>
        <v>589.25565098879974</v>
      </c>
      <c r="F266" s="2">
        <f t="shared" si="69"/>
        <v>-589.25565098880008</v>
      </c>
      <c r="G266" s="54" t="s">
        <v>25</v>
      </c>
      <c r="H266" s="4">
        <v>-33.619310919</v>
      </c>
      <c r="I266" s="4">
        <v>-63.9844207545</v>
      </c>
      <c r="J266" s="71">
        <f ca="1">INDEX(G259:H322,MATCH("Треугольник",OFFSET(G259,0,0,64,1),0),2)</f>
        <v>-29.1225247498</v>
      </c>
      <c r="K266" s="63">
        <f ca="1">INDEX(H259:I322,MATCH(J266,H259:H322,0),2)</f>
        <v>15.082469143999999</v>
      </c>
      <c r="L266" s="64">
        <f>MATCH("Треугольник",$G$131:G322,0)</f>
        <v>2</v>
      </c>
    </row>
    <row r="267" spans="1:39" ht="13.5" thickBot="1" x14ac:dyDescent="0.25">
      <c r="A267" s="12">
        <v>5</v>
      </c>
      <c r="B267" s="4">
        <v>1388.8888888889001</v>
      </c>
      <c r="C267" s="4">
        <v>0</v>
      </c>
      <c r="D267" s="4"/>
      <c r="E267" s="29">
        <f t="shared" si="71"/>
        <v>1388.8888888889001</v>
      </c>
      <c r="F267" s="2">
        <f t="shared" si="69"/>
        <v>0</v>
      </c>
      <c r="G267" s="53" t="s">
        <v>24</v>
      </c>
      <c r="H267" s="4">
        <v>-50.130795624400001</v>
      </c>
      <c r="I267" s="4">
        <v>2.5764921985</v>
      </c>
      <c r="J267" s="72">
        <f ca="1">INDEX(OFFSET(G259,L266,0,64-L266,2),MATCH("Треугольник",OFFSET(G259,L266,0,64-L266,1),0),2)</f>
        <v>-54.4124327181</v>
      </c>
      <c r="K267" s="63">
        <f ca="1">INDEX(H259:I322,MATCH(J267,H259:H322,0),2)</f>
        <v>29.073430591299999</v>
      </c>
      <c r="L267" s="66">
        <f ca="1">MATCH("Треугольник",OFFSET($G$67,L266,0,64-L266,1),0)+L266</f>
        <v>14</v>
      </c>
      <c r="AM267" s="86"/>
    </row>
    <row r="268" spans="1:39" ht="13.5" thickBot="1" x14ac:dyDescent="0.25">
      <c r="A268" s="12">
        <v>5</v>
      </c>
      <c r="B268" s="4">
        <v>1388.8888888889305</v>
      </c>
      <c r="C268" s="4">
        <v>0.48332194670611478</v>
      </c>
      <c r="D268" s="4"/>
      <c r="E268" s="29">
        <f t="shared" si="71"/>
        <v>1229.8000356294997</v>
      </c>
      <c r="F268" s="2">
        <f t="shared" si="69"/>
        <v>645.44885006080005</v>
      </c>
      <c r="G268" s="51" t="s">
        <v>22</v>
      </c>
      <c r="H268" s="4">
        <v>-42.943533526300001</v>
      </c>
      <c r="I268" s="4">
        <v>31.925010115700001</v>
      </c>
      <c r="J268" s="72">
        <f ca="1">INDEX(OFFSET(G259,L267,0,64-L267,2),MATCH("Треугольник",OFFSET(G259,L267,0,64-L267,1),0),2)</f>
        <v>-5.2083025684999997</v>
      </c>
      <c r="K268" s="63">
        <f ca="1">INDEX(H259:I322,MATCH(J268,H259:H322,0),2)</f>
        <v>-104.9519194933</v>
      </c>
      <c r="L268" s="66">
        <f t="shared" ref="L268:L274" ca="1" si="72">MATCH("Треугольник",OFFSET($G$67,L267,0,64-L267,1),0)+L267</f>
        <v>18</v>
      </c>
    </row>
    <row r="269" spans="1:39" ht="13.5" thickBot="1" x14ac:dyDescent="0.25">
      <c r="A269" s="12">
        <v>5</v>
      </c>
      <c r="B269" s="4">
        <v>1388.8888888888798</v>
      </c>
      <c r="C269" s="4">
        <v>0.96664389341222468</v>
      </c>
      <c r="D269" s="4"/>
      <c r="E269" s="29">
        <f t="shared" si="71"/>
        <v>788.97881490440011</v>
      </c>
      <c r="F269" s="2">
        <f t="shared" si="69"/>
        <v>1143.0331470745</v>
      </c>
      <c r="G269" s="52" t="s">
        <v>23</v>
      </c>
      <c r="H269" s="4">
        <v>-57.065834193800001</v>
      </c>
      <c r="I269" s="4">
        <v>66.454058398200004</v>
      </c>
      <c r="J269" s="72">
        <f ca="1">INDEX(OFFSET(G259,L268,0,64-L268,2),MATCH("Треугольник",OFFSET(G259,L268,0,64-L268,1),0),2)</f>
        <v>-62.329900707</v>
      </c>
      <c r="K269" s="63">
        <f ca="1">INDEX(H259:I322,MATCH(J269,H259:H322,0),2)</f>
        <v>-15.4139611713</v>
      </c>
      <c r="L269" s="66">
        <f t="shared" ca="1" si="72"/>
        <v>22</v>
      </c>
    </row>
    <row r="270" spans="1:39" ht="13.5" thickBot="1" x14ac:dyDescent="0.25">
      <c r="A270" s="12">
        <v>5</v>
      </c>
      <c r="B270" s="4">
        <v>1388.8888888889062</v>
      </c>
      <c r="C270" s="4">
        <v>1.4499658401183457</v>
      </c>
      <c r="D270" s="4"/>
      <c r="E270" s="29">
        <f t="shared" si="71"/>
        <v>167.41205591020108</v>
      </c>
      <c r="F270" s="2">
        <f t="shared" si="69"/>
        <v>1378.7623251361999</v>
      </c>
      <c r="G270" s="54" t="s">
        <v>25</v>
      </c>
      <c r="H270" s="4">
        <v>-40.672551565600003</v>
      </c>
      <c r="I270" s="4">
        <v>90.180995337900001</v>
      </c>
      <c r="J270" s="72">
        <f ca="1">INDEX(OFFSET(G259,L269,0,64-L269,2),MATCH("Треугольник",OFFSET(G259,L269,0,64-L269,1),0),2)</f>
        <v>-4.2004684346000003</v>
      </c>
      <c r="K270" s="63">
        <f ca="1">INDEX(H259:I322,MATCH(J270,H259:H322,0),2)</f>
        <v>-43.548302810700001</v>
      </c>
      <c r="L270" s="66">
        <f t="shared" ca="1" si="72"/>
        <v>32</v>
      </c>
    </row>
    <row r="271" spans="1:39" ht="13.5" thickBot="1" x14ac:dyDescent="0.25">
      <c r="A271" s="12">
        <v>5</v>
      </c>
      <c r="B271" s="4">
        <v>1388.8888888888882</v>
      </c>
      <c r="C271" s="4">
        <v>1.9332877868245057</v>
      </c>
      <c r="D271" s="4"/>
      <c r="E271" s="29">
        <f t="shared" si="71"/>
        <v>-492.50678755909991</v>
      </c>
      <c r="F271" s="2">
        <f t="shared" si="69"/>
        <v>1298.6336703964002</v>
      </c>
      <c r="G271" s="53" t="s">
        <v>24</v>
      </c>
      <c r="H271" s="4">
        <v>-58.196340708500003</v>
      </c>
      <c r="I271" s="4">
        <v>69.127482549999996</v>
      </c>
      <c r="J271" s="72">
        <f ca="1">INDEX(OFFSET(G259,L270,0,64-L270,2),MATCH("Треугольник",OFFSET(G259,L270,0,64-L270,1),0),2)</f>
        <v>-18.6569071403</v>
      </c>
      <c r="K271" s="63">
        <f ca="1">INDEX(H259:I322,MATCH(J271,H259:H322,0),2)</f>
        <v>-89.757478877300002</v>
      </c>
      <c r="L271" s="66">
        <f t="shared" ca="1" si="72"/>
        <v>37</v>
      </c>
    </row>
    <row r="272" spans="1:39" ht="13.5" thickBot="1" x14ac:dyDescent="0.25">
      <c r="A272" s="12">
        <v>5</v>
      </c>
      <c r="B272" s="4">
        <v>1388.8888888889221</v>
      </c>
      <c r="C272" s="4">
        <v>2.4166097335306356</v>
      </c>
      <c r="D272" s="4"/>
      <c r="E272" s="29">
        <f t="shared" si="71"/>
        <v>-1039.5982613487997</v>
      </c>
      <c r="F272" s="2">
        <f t="shared" si="69"/>
        <v>921.00369200110015</v>
      </c>
      <c r="G272" s="49" t="s">
        <v>20</v>
      </c>
      <c r="H272" s="4">
        <v>-54.4124327181</v>
      </c>
      <c r="I272" s="4">
        <v>29.073430591299999</v>
      </c>
      <c r="J272" s="72">
        <f ca="1">INDEX(OFFSET(G259,L271,0,64-L271,2),MATCH("Треугольник",OFFSET(G259,L271,0,64-L271,1),0),2)</f>
        <v>-27.503576429300001</v>
      </c>
      <c r="K272" s="63">
        <f ca="1">INDEX(H259:I322,MATCH(J272,H259:H322,0),2)</f>
        <v>100.56953243069999</v>
      </c>
      <c r="L272" s="66">
        <f t="shared" ca="1" si="72"/>
        <v>43</v>
      </c>
    </row>
    <row r="273" spans="1:12" ht="13.5" thickBot="1" x14ac:dyDescent="0.25">
      <c r="A273" s="12">
        <v>5</v>
      </c>
      <c r="B273" s="4">
        <v>1388.8888888888732</v>
      </c>
      <c r="C273" s="4">
        <v>2.8999316802366941</v>
      </c>
      <c r="D273" s="4"/>
      <c r="E273" s="29">
        <f t="shared" si="71"/>
        <v>-1348.5303019805999</v>
      </c>
      <c r="F273" s="2">
        <f t="shared" si="69"/>
        <v>332.38286706610012</v>
      </c>
      <c r="G273" s="54" t="s">
        <v>25</v>
      </c>
      <c r="H273" s="4">
        <v>-37.206389625699998</v>
      </c>
      <c r="I273" s="4">
        <v>-1.8807417296</v>
      </c>
      <c r="J273" s="72">
        <f ca="1">INDEX(OFFSET(G259,L272,0,64-L272,2),MATCH("Треугольник",OFFSET(G259,L272,0,64-L272,1),0),2)</f>
        <v>-54.374197413499999</v>
      </c>
      <c r="K273" s="63">
        <f ca="1">INDEX(H259:I322,MATCH(J273,H259:H322,0),2)</f>
        <v>164.58534817649999</v>
      </c>
      <c r="L273" s="66">
        <f t="shared" ca="1" si="72"/>
        <v>47</v>
      </c>
    </row>
    <row r="274" spans="1:12" ht="13.5" thickBot="1" x14ac:dyDescent="0.25">
      <c r="A274" s="12">
        <v>5</v>
      </c>
      <c r="B274" s="4">
        <v>1388.8888888888732</v>
      </c>
      <c r="C274" s="4">
        <v>3.3832536269428921</v>
      </c>
      <c r="D274" s="4"/>
      <c r="E274" s="29">
        <f t="shared" si="71"/>
        <v>-1348.5303019806001</v>
      </c>
      <c r="F274" s="2">
        <f t="shared" si="69"/>
        <v>-332.38286706609972</v>
      </c>
      <c r="G274" s="50" t="s">
        <v>19</v>
      </c>
      <c r="H274" s="4">
        <v>-15.4908358262</v>
      </c>
      <c r="I274" s="4">
        <v>-42.880086828400003</v>
      </c>
      <c r="J274" s="72">
        <f ca="1">INDEX(OFFSET(G259,L273,0,64-L273,2),MATCH("Треугольник",OFFSET(G259,L273,0,64-L273,1),0),2)</f>
        <v>-21.9257883726</v>
      </c>
      <c r="K274" s="63">
        <f ca="1">INDEX(H259:I322,MATCH(J274,H259:H322,0),2)</f>
        <v>-54.161794252900002</v>
      </c>
      <c r="L274" s="69">
        <f t="shared" ca="1" si="72"/>
        <v>63</v>
      </c>
    </row>
    <row r="275" spans="1:12" ht="13.5" thickBot="1" x14ac:dyDescent="0.25">
      <c r="A275" s="12">
        <v>5</v>
      </c>
      <c r="B275" s="4">
        <v>1388.8888888889221</v>
      </c>
      <c r="C275" s="4">
        <v>3.8665755736489507</v>
      </c>
      <c r="D275" s="4"/>
      <c r="E275" s="29">
        <f t="shared" si="71"/>
        <v>-1039.5982613488</v>
      </c>
      <c r="F275" s="2">
        <f t="shared" si="69"/>
        <v>-921.00369200109981</v>
      </c>
      <c r="G275" s="51" t="s">
        <v>22</v>
      </c>
      <c r="H275" s="4">
        <v>2.3482727780000001</v>
      </c>
      <c r="I275" s="4">
        <v>-80.218611278400004</v>
      </c>
      <c r="J275" s="62">
        <f ca="1">INDEX(G259:H322,MATCH("Круг",OFFSET(G259,0,0,64,1),0),2)</f>
        <v>-39.711090245599998</v>
      </c>
      <c r="K275" s="63">
        <f ca="1">INDEX(H259:I322,MATCH(J275,H259:H322,0),2)</f>
        <v>37.8531153606</v>
      </c>
      <c r="L275" s="64">
        <f>MATCH("Круг",$G$131:$G$194,0)</f>
        <v>3</v>
      </c>
    </row>
    <row r="276" spans="1:12" ht="13.5" thickBot="1" x14ac:dyDescent="0.25">
      <c r="A276" s="12">
        <v>5</v>
      </c>
      <c r="B276" s="4">
        <v>1388.8888888888882</v>
      </c>
      <c r="C276" s="4">
        <v>4.3498975203550803</v>
      </c>
      <c r="D276" s="4"/>
      <c r="E276" s="29">
        <f t="shared" si="71"/>
        <v>-492.50678755910047</v>
      </c>
      <c r="F276" s="2">
        <f t="shared" si="69"/>
        <v>-1298.6336703964</v>
      </c>
      <c r="G276" s="49" t="s">
        <v>20</v>
      </c>
      <c r="H276" s="4">
        <v>-5.2083025684999997</v>
      </c>
      <c r="I276" s="4">
        <v>-104.9519194933</v>
      </c>
      <c r="J276" s="65">
        <f ca="1">INDEX(OFFSET(G259,L275,0,64-L275,2),MATCH("Круг",OFFSET(G259,L275,0,64-L275,1),0),2)</f>
        <v>-24.226807788999999</v>
      </c>
      <c r="K276" s="63">
        <f ca="1">INDEX(H259:I322,MATCH(J276,H259:H322,0),2)</f>
        <v>-60.759576917300002</v>
      </c>
      <c r="L276" s="66">
        <f ca="1">MATCH("Круг",OFFSET($G$131,L275,0,64-L275,1),0)+L275</f>
        <v>7</v>
      </c>
    </row>
    <row r="277" spans="1:12" ht="13.5" thickBot="1" x14ac:dyDescent="0.25">
      <c r="A277" s="12">
        <v>5</v>
      </c>
      <c r="B277" s="4">
        <v>1388.8888888889062</v>
      </c>
      <c r="C277" s="4">
        <v>4.8332194670612409</v>
      </c>
      <c r="D277" s="4"/>
      <c r="E277" s="29">
        <f t="shared" si="71"/>
        <v>167.41205591020139</v>
      </c>
      <c r="F277" s="2">
        <f t="shared" si="69"/>
        <v>-1378.7623251361999</v>
      </c>
      <c r="G277" s="52" t="s">
        <v>23</v>
      </c>
      <c r="H277" s="4">
        <v>-12.710403256999999</v>
      </c>
      <c r="I277" s="4">
        <v>-91.884369802899997</v>
      </c>
      <c r="J277" s="65">
        <f ca="1">INDEX(OFFSET(G259,L276,0,64-L276,2),MATCH("Круг",OFFSET(G259,L276,0,64-L276,1),0),2)</f>
        <v>-15.4908358262</v>
      </c>
      <c r="K277" s="63">
        <f ca="1">INDEX(H259:I322,MATCH(J277,H259:H322,0),2)</f>
        <v>-42.880086828400003</v>
      </c>
      <c r="L277" s="66">
        <f t="shared" ref="L277:L285" ca="1" si="73">MATCH("Круг",OFFSET($G$131,L276,0,64-L276,1),0)+L276</f>
        <v>16</v>
      </c>
    </row>
    <row r="278" spans="1:12" ht="13.5" thickBot="1" x14ac:dyDescent="0.25">
      <c r="A278" s="12">
        <v>5</v>
      </c>
      <c r="B278" s="4">
        <v>1388.8888888888798</v>
      </c>
      <c r="C278" s="4">
        <v>5.3165414137673617</v>
      </c>
      <c r="D278" s="4"/>
      <c r="E278" s="29">
        <f t="shared" si="71"/>
        <v>788.9788149044</v>
      </c>
      <c r="F278" s="2">
        <f t="shared" si="69"/>
        <v>-1143.0331470745002</v>
      </c>
      <c r="G278" s="51" t="s">
        <v>22</v>
      </c>
      <c r="H278" s="4">
        <v>-28.174953087700001</v>
      </c>
      <c r="I278" s="4">
        <v>-79.864642989499998</v>
      </c>
      <c r="J278" s="65">
        <f ca="1">INDEX(OFFSET(G259,L277,0,64-L277,2),MATCH("Круг",OFFSET(G259,L277,0,64-L277,1),0),2)</f>
        <v>-33.954368758800001</v>
      </c>
      <c r="K278" s="63">
        <f ca="1">INDEX(H259:I322,MATCH(J278,H259:H322,0),2)</f>
        <v>-42.435185873499996</v>
      </c>
      <c r="L278" s="66">
        <f t="shared" ca="1" si="73"/>
        <v>21</v>
      </c>
    </row>
    <row r="279" spans="1:12" ht="13.5" thickBot="1" x14ac:dyDescent="0.25">
      <c r="A279" s="12">
        <v>5</v>
      </c>
      <c r="B279" s="4">
        <v>1388.8888888889305</v>
      </c>
      <c r="C279" s="4">
        <v>5.7998633604734717</v>
      </c>
      <c r="D279" s="4"/>
      <c r="E279" s="29">
        <f t="shared" si="71"/>
        <v>1229.8000356294997</v>
      </c>
      <c r="F279" s="2">
        <f t="shared" si="69"/>
        <v>-645.44885006079994</v>
      </c>
      <c r="G279" s="50" t="s">
        <v>19</v>
      </c>
      <c r="H279" s="4">
        <v>-33.954368758800001</v>
      </c>
      <c r="I279" s="4">
        <v>-42.435185873499996</v>
      </c>
      <c r="J279" s="65">
        <f ca="1">INDEX(OFFSET(G259,L278,0,64-L278,2),MATCH("Круг",OFFSET(G259,L278,0,64-L278,1),0),2)</f>
        <v>-44.359363815099996</v>
      </c>
      <c r="K279" s="63">
        <f ca="1">INDEX(H259:I322,MATCH(J279,H259:H322,0),2)</f>
        <v>25.421522968600001</v>
      </c>
      <c r="L279" s="66">
        <f t="shared" ca="1" si="73"/>
        <v>23</v>
      </c>
    </row>
    <row r="280" spans="1:12" ht="13.5" thickBot="1" x14ac:dyDescent="0.25">
      <c r="A280" s="12">
        <v>5</v>
      </c>
      <c r="B280" s="4">
        <v>1944.4444444444</v>
      </c>
      <c r="C280" s="4">
        <v>0</v>
      </c>
      <c r="D280" s="4"/>
      <c r="E280" s="29">
        <f t="shared" si="71"/>
        <v>1944.4444444444</v>
      </c>
      <c r="F280" s="2">
        <f t="shared" si="69"/>
        <v>0</v>
      </c>
      <c r="G280" s="49" t="s">
        <v>20</v>
      </c>
      <c r="H280" s="4">
        <v>-62.329900707</v>
      </c>
      <c r="I280" s="4">
        <v>-15.4139611713</v>
      </c>
      <c r="J280" s="65">
        <f ca="1">INDEX(OFFSET(G259,L279,0,64-L279,2),MATCH("Круг",OFFSET(G259,L279,0,64-L279,1),0),2)</f>
        <v>-32.537831972200003</v>
      </c>
      <c r="K280" s="63">
        <f ca="1">INDEX(H259:I322,MATCH(J280,H259:H322,0),2)</f>
        <v>116.1241151798</v>
      </c>
      <c r="L280" s="66">
        <f t="shared" ca="1" si="73"/>
        <v>26</v>
      </c>
    </row>
    <row r="281" spans="1:12" ht="13.5" thickBot="1" x14ac:dyDescent="0.25">
      <c r="A281" s="12">
        <v>5</v>
      </c>
      <c r="B281" s="4">
        <v>1944.444444444473</v>
      </c>
      <c r="C281" s="4">
        <v>0.33069396353575897</v>
      </c>
      <c r="D281" s="4"/>
      <c r="E281" s="29">
        <f t="shared" si="71"/>
        <v>1839.0890810845999</v>
      </c>
      <c r="F281" s="2">
        <f t="shared" si="69"/>
        <v>631.36007900909999</v>
      </c>
      <c r="G281" s="50" t="s">
        <v>19</v>
      </c>
      <c r="H281" s="4">
        <v>-44.359363815099996</v>
      </c>
      <c r="I281" s="4">
        <v>25.421522968600001</v>
      </c>
      <c r="J281" s="65">
        <f ca="1">INDEX(OFFSET(G259,L280,0,64-L280,2),MATCH("Круг",OFFSET(G259,L280,0,64-L280,1),0),2)</f>
        <v>-22.427604246400001</v>
      </c>
      <c r="K281" s="63">
        <f ca="1">INDEX(H259:I322,MATCH(J281,H259:H322,0),2)</f>
        <v>40.088891275100003</v>
      </c>
      <c r="L281" s="66">
        <f t="shared" ca="1" si="73"/>
        <v>30</v>
      </c>
    </row>
    <row r="282" spans="1:12" ht="13.5" thickBot="1" x14ac:dyDescent="0.25">
      <c r="A282" s="12">
        <v>5</v>
      </c>
      <c r="B282" s="4">
        <v>1944.4444444444775</v>
      </c>
      <c r="C282" s="4">
        <v>0.6613879270715376</v>
      </c>
      <c r="D282" s="4"/>
      <c r="E282" s="29">
        <f t="shared" si="71"/>
        <v>1534.4398793819</v>
      </c>
      <c r="F282" s="2">
        <f t="shared" si="69"/>
        <v>1194.3024968965999</v>
      </c>
      <c r="G282" s="53" t="s">
        <v>24</v>
      </c>
      <c r="H282" s="4">
        <v>-43.962578756200003</v>
      </c>
      <c r="I282" s="4">
        <v>62.749808009699997</v>
      </c>
      <c r="J282" s="65">
        <f ca="1">INDEX(OFFSET(G259,L281,0,64-L281,2),MATCH("Круг",OFFSET(G259,L281,0,64-L281,1),0),2)</f>
        <v>-4.9025088797</v>
      </c>
      <c r="K282" s="63">
        <f ca="1">INDEX(H259:I322,MATCH(J282,H259:H322,0),2)</f>
        <v>-123.59632149079999</v>
      </c>
      <c r="L282" s="66">
        <f t="shared" ca="1" si="73"/>
        <v>34</v>
      </c>
    </row>
    <row r="283" spans="1:12" ht="13.5" thickBot="1" x14ac:dyDescent="0.25">
      <c r="A283" s="12">
        <v>5</v>
      </c>
      <c r="B283" s="4">
        <v>1944.4444444444632</v>
      </c>
      <c r="C283" s="4">
        <v>0.99208189060729379</v>
      </c>
      <c r="D283" s="4"/>
      <c r="E283" s="29">
        <f t="shared" si="71"/>
        <v>1063.5103074603001</v>
      </c>
      <c r="F283" s="2">
        <f t="shared" si="69"/>
        <v>1627.8237077327001</v>
      </c>
      <c r="G283" s="48" t="s">
        <v>21</v>
      </c>
      <c r="H283" s="4">
        <v>-40.056970128499998</v>
      </c>
      <c r="I283" s="4">
        <v>123.9748968424</v>
      </c>
      <c r="J283" s="65">
        <f ca="1">INDEX(OFFSET(G259,L282,0,64-L282,2),MATCH("Круг",OFFSET(G259,L282,0,64-L282,1),0),2)</f>
        <v>-68.906773165900006</v>
      </c>
      <c r="K283" s="63">
        <f ca="1">INDEX(H259:I322,MATCH(J283,H259:H322,0),2)</f>
        <v>131.61414479070001</v>
      </c>
      <c r="L283" s="66">
        <f t="shared" ca="1" si="73"/>
        <v>48</v>
      </c>
    </row>
    <row r="284" spans="1:12" ht="13.5" thickBot="1" x14ac:dyDescent="0.25">
      <c r="A284" s="12">
        <v>5</v>
      </c>
      <c r="B284" s="4">
        <v>1944.4444444444548</v>
      </c>
      <c r="C284" s="4">
        <v>1.3227758541430534</v>
      </c>
      <c r="D284" s="4"/>
      <c r="E284" s="29">
        <f t="shared" si="71"/>
        <v>477.33289166270038</v>
      </c>
      <c r="F284" s="2">
        <f t="shared" si="69"/>
        <v>1884.9449615486999</v>
      </c>
      <c r="G284" s="50" t="s">
        <v>19</v>
      </c>
      <c r="H284" s="4">
        <v>-32.537831972200003</v>
      </c>
      <c r="I284" s="4">
        <v>116.1241151798</v>
      </c>
      <c r="J284" s="65">
        <f ca="1">INDEX(OFFSET(G259,L283,0,64-L283,2),MATCH("Круг",OFFSET(G259,L283,0,64-L283,1),0),2)</f>
        <v>-5.4024117919999997</v>
      </c>
      <c r="K284" s="63">
        <f ca="1">INDEX(H259:I322,MATCH(J284,H259:H322,0),2)</f>
        <v>-145.76080247519999</v>
      </c>
      <c r="L284" s="66">
        <f t="shared" ca="1" si="73"/>
        <v>58</v>
      </c>
    </row>
    <row r="285" spans="1:12" ht="13.5" thickBot="1" x14ac:dyDescent="0.25">
      <c r="A285" s="12">
        <v>5</v>
      </c>
      <c r="B285" s="4">
        <v>1944.4444444444389</v>
      </c>
      <c r="C285" s="4">
        <v>1.6534698176788196</v>
      </c>
      <c r="D285" s="4"/>
      <c r="E285" s="29">
        <f t="shared" si="71"/>
        <v>-160.57094952949794</v>
      </c>
      <c r="F285" s="2">
        <f t="shared" si="69"/>
        <v>1937.8031808462999</v>
      </c>
      <c r="G285" s="51" t="s">
        <v>22</v>
      </c>
      <c r="H285" s="4">
        <v>-28.214517216899999</v>
      </c>
      <c r="I285" s="4">
        <v>107.6554394369</v>
      </c>
      <c r="J285" s="65">
        <f ca="1">INDEX(OFFSET(G259,L284,0,64-L284,2),MATCH("Круг",OFFSET(G259,L284,0,64-L284,1),0),2)</f>
        <v>-23.3709082958</v>
      </c>
      <c r="K285" s="63">
        <f ca="1">INDEX(H259:I322,MATCH(J285,H259:H322,0),2)</f>
        <v>-111.6436502315</v>
      </c>
      <c r="L285" s="66">
        <f t="shared" ca="1" si="73"/>
        <v>61</v>
      </c>
    </row>
    <row r="286" spans="1:12" ht="13.5" thickBot="1" x14ac:dyDescent="0.25">
      <c r="A286" s="12">
        <v>5</v>
      </c>
      <c r="B286" s="4">
        <v>1944.4444444444059</v>
      </c>
      <c r="C286" s="4">
        <v>1.9841637812146047</v>
      </c>
      <c r="D286" s="4"/>
      <c r="E286" s="29">
        <f t="shared" si="71"/>
        <v>-781.07443682520011</v>
      </c>
      <c r="F286" s="2">
        <f t="shared" si="69"/>
        <v>1780.6703573847999</v>
      </c>
      <c r="G286" s="52" t="s">
        <v>23</v>
      </c>
      <c r="H286" s="4">
        <v>-47.913047473299997</v>
      </c>
      <c r="I286" s="4">
        <v>105.8435779567</v>
      </c>
      <c r="J286" s="62">
        <f ca="1">INDEX(G259:H322,MATCH("Крест",OFFSET(G259,0,0,64,1),0),2)</f>
        <v>-13.8178738151</v>
      </c>
      <c r="K286" s="63">
        <f ca="1">INDEX(H259:I322,MATCH(J286,H259:H322,0),2)</f>
        <v>16.405396877099999</v>
      </c>
      <c r="L286" s="64">
        <f>MATCH("Крест",$G$67:$G$130,0)</f>
        <v>4</v>
      </c>
    </row>
    <row r="287" spans="1:12" ht="13.5" thickBot="1" x14ac:dyDescent="0.25">
      <c r="A287" s="12">
        <v>5</v>
      </c>
      <c r="B287" s="4">
        <v>1944.4444444444532</v>
      </c>
      <c r="C287" s="4">
        <v>2.3148577447503875</v>
      </c>
      <c r="D287" s="4"/>
      <c r="E287" s="29">
        <f t="shared" si="71"/>
        <v>-1316.9363892722997</v>
      </c>
      <c r="F287" s="2">
        <f t="shared" si="69"/>
        <v>1430.5742707533002</v>
      </c>
      <c r="G287" s="48" t="s">
        <v>21</v>
      </c>
      <c r="H287" s="4">
        <v>-38.059599611300001</v>
      </c>
      <c r="I287" s="4">
        <v>77.129637437599996</v>
      </c>
      <c r="J287" s="65">
        <f ca="1">INDEX(OFFSET(G259,L286,0,64-L286,2),MATCH("Крест",OFFSET(G259,L286,0,64-L286,1),0),2)</f>
        <v>-42.943533526300001</v>
      </c>
      <c r="K287" s="63">
        <f ca="1">INDEX(H259:I322,MATCH(J287,H259:H322,0),2)</f>
        <v>31.925010115700001</v>
      </c>
      <c r="L287" s="66">
        <f ca="1">MATCH("Крест",OFFSET($G$67,L286,0,64-L286,1),0)+L286</f>
        <v>10</v>
      </c>
    </row>
    <row r="288" spans="1:12" ht="13.5" thickBot="1" x14ac:dyDescent="0.25">
      <c r="A288" s="12">
        <v>5</v>
      </c>
      <c r="B288" s="4">
        <v>1944.4444444444898</v>
      </c>
      <c r="C288" s="4">
        <v>2.6455517082861273</v>
      </c>
      <c r="D288" s="4"/>
      <c r="E288" s="29">
        <f t="shared" si="71"/>
        <v>-1710.0878495681998</v>
      </c>
      <c r="F288" s="2">
        <f t="shared" si="69"/>
        <v>925.45326423880033</v>
      </c>
      <c r="G288" s="50" t="s">
        <v>19</v>
      </c>
      <c r="H288" s="4">
        <v>-22.427604246400001</v>
      </c>
      <c r="I288" s="4">
        <v>40.088891275100003</v>
      </c>
      <c r="J288" s="65">
        <f ca="1">INDEX(OFFSET(G259,L287,0,64-L287,2),MATCH("Крест",OFFSET(G259,L287,0,64-L287,1),0),2)</f>
        <v>2.3482727780000001</v>
      </c>
      <c r="K288" s="63">
        <f ca="1">INDEX(H259:I322,MATCH(J288,H259:H322,0),2)</f>
        <v>-80.218611278400004</v>
      </c>
      <c r="L288" s="66">
        <f t="shared" ref="L288:L296" ca="1" si="74">MATCH("Крест",OFFSET($G$67,L287,0,64-L287,1),0)+L287</f>
        <v>17</v>
      </c>
    </row>
    <row r="289" spans="1:39" ht="13.5" thickBot="1" x14ac:dyDescent="0.25">
      <c r="A289" s="12">
        <v>5</v>
      </c>
      <c r="B289" s="4">
        <v>1944.4444444444428</v>
      </c>
      <c r="C289" s="4">
        <v>2.9762456718218999</v>
      </c>
      <c r="D289" s="4"/>
      <c r="E289" s="29">
        <f t="shared" si="71"/>
        <v>-1917.9247566163999</v>
      </c>
      <c r="F289" s="2">
        <f t="shared" si="69"/>
        <v>320.04503665700042</v>
      </c>
      <c r="G289" s="51" t="s">
        <v>22</v>
      </c>
      <c r="H289" s="4">
        <v>-27.633215109599998</v>
      </c>
      <c r="I289" s="4">
        <v>-1.7904415785000001</v>
      </c>
      <c r="J289" s="65">
        <f ca="1">INDEX(OFFSET(G259,L288,0,64-L288,2),MATCH("Крест",OFFSET(G259,L288,0,64-L288,1),0),2)</f>
        <v>-28.174953087700001</v>
      </c>
      <c r="K289" s="63">
        <f ca="1">INDEX(H259:I322,MATCH(J289,H259:H322,0),2)</f>
        <v>-79.864642989499998</v>
      </c>
      <c r="L289" s="66">
        <f t="shared" ca="1" si="74"/>
        <v>20</v>
      </c>
    </row>
    <row r="290" spans="1:39" ht="13.5" thickBot="1" x14ac:dyDescent="0.25">
      <c r="A290" s="12">
        <v>5</v>
      </c>
      <c r="B290" s="4">
        <v>1944.4444444444428</v>
      </c>
      <c r="C290" s="4">
        <v>3.3069396353576863</v>
      </c>
      <c r="D290" s="4"/>
      <c r="E290" s="29">
        <f t="shared" si="71"/>
        <v>-1917.9247566164001</v>
      </c>
      <c r="F290" s="2">
        <f t="shared" si="69"/>
        <v>-320.04503665699997</v>
      </c>
      <c r="G290" s="49" t="s">
        <v>20</v>
      </c>
      <c r="H290" s="4">
        <v>-4.2004684346000003</v>
      </c>
      <c r="I290" s="4">
        <v>-43.548302810700001</v>
      </c>
      <c r="J290" s="65">
        <f ca="1">INDEX(OFFSET(G259,L289,0,64-L289,2),MATCH("Крест",OFFSET(G259,L289,0,64-L289,1),0),2)</f>
        <v>-28.214517216899999</v>
      </c>
      <c r="K290" s="63">
        <f ca="1">INDEX(H259:I322,MATCH(J290,H259:H322,0),2)</f>
        <v>107.6554394369</v>
      </c>
      <c r="L290" s="66">
        <f t="shared" ca="1" si="74"/>
        <v>27</v>
      </c>
    </row>
    <row r="291" spans="1:39" ht="13.5" thickBot="1" x14ac:dyDescent="0.25">
      <c r="A291" s="12">
        <v>5</v>
      </c>
      <c r="B291" s="4">
        <v>1944.4444444444898</v>
      </c>
      <c r="C291" s="4">
        <v>3.6376335988934589</v>
      </c>
      <c r="D291" s="4"/>
      <c r="E291" s="29">
        <f t="shared" si="71"/>
        <v>-1710.0878495682</v>
      </c>
      <c r="F291" s="2">
        <f t="shared" si="69"/>
        <v>-925.45326423879987</v>
      </c>
      <c r="G291" s="52" t="s">
        <v>23</v>
      </c>
      <c r="H291" s="4">
        <v>1.1589797813</v>
      </c>
      <c r="I291" s="4">
        <v>-105.955406889</v>
      </c>
      <c r="J291" s="65">
        <f ca="1">INDEX(OFFSET(G259,L290,0,64-L290,2),MATCH("Крест",OFFSET(G259,L290,0,64-L290,1),0),2)</f>
        <v>-27.633215109599998</v>
      </c>
      <c r="K291" s="63">
        <f ca="1">INDEX(H259:I322,MATCH(J291,H259:H322,0),2)</f>
        <v>-1.7904415785000001</v>
      </c>
      <c r="L291" s="66">
        <f t="shared" ca="1" si="74"/>
        <v>31</v>
      </c>
    </row>
    <row r="292" spans="1:39" ht="13.5" thickBot="1" x14ac:dyDescent="0.25">
      <c r="A292" s="12">
        <v>5</v>
      </c>
      <c r="B292" s="4">
        <v>1944.4444444444532</v>
      </c>
      <c r="C292" s="4">
        <v>3.9683275624291987</v>
      </c>
      <c r="D292" s="4"/>
      <c r="E292" s="29">
        <f t="shared" si="71"/>
        <v>-1316.9363892722999</v>
      </c>
      <c r="F292" s="2">
        <f t="shared" si="69"/>
        <v>-1430.5742707532997</v>
      </c>
      <c r="G292" s="50" t="s">
        <v>19</v>
      </c>
      <c r="H292" s="4">
        <v>-4.9025088797</v>
      </c>
      <c r="I292" s="4">
        <v>-123.59632149079999</v>
      </c>
      <c r="J292" s="65">
        <f ca="1">INDEX(OFFSET(G259,L291,0,64-L291,2),MATCH("Крест",OFFSET(G259,L291,0,64-L291,1),0),2)</f>
        <v>-23.863870496899999</v>
      </c>
      <c r="K292" s="63">
        <f ca="1">INDEX(H259:I322,MATCH(J292,H259:H322,0),2)</f>
        <v>162.56348125650001</v>
      </c>
      <c r="L292" s="66">
        <f t="shared" ca="1" si="74"/>
        <v>45</v>
      </c>
    </row>
    <row r="293" spans="1:39" ht="13.5" thickBot="1" x14ac:dyDescent="0.25">
      <c r="A293" s="12">
        <v>5</v>
      </c>
      <c r="B293" s="4">
        <v>1944.4444444444059</v>
      </c>
      <c r="C293" s="4">
        <v>4.2990215259649815</v>
      </c>
      <c r="D293" s="4"/>
      <c r="E293" s="29">
        <f t="shared" si="71"/>
        <v>-781.07443682520056</v>
      </c>
      <c r="F293" s="2">
        <f t="shared" si="69"/>
        <v>-1780.6703573847997</v>
      </c>
      <c r="G293" s="54" t="s">
        <v>25</v>
      </c>
      <c r="H293" s="4">
        <v>-2.2675345617999998</v>
      </c>
      <c r="I293" s="4">
        <v>-121.338310685</v>
      </c>
      <c r="J293" s="65">
        <f ca="1">INDEX(OFFSET(G259,L292,0,64-L292,2),MATCH("Крест",OFFSET(G259,L292,0,64-L292,1),0),2)</f>
        <v>-59.460458396200004</v>
      </c>
      <c r="K293" s="63">
        <f ca="1">INDEX(H259:I322,MATCH(J293,H259:H322,0),2)</f>
        <v>92.314032642499996</v>
      </c>
      <c r="L293" s="66">
        <f t="shared" ca="1" si="74"/>
        <v>50</v>
      </c>
      <c r="AM293" s="86"/>
    </row>
    <row r="294" spans="1:39" ht="13.5" thickBot="1" x14ac:dyDescent="0.25">
      <c r="A294" s="12">
        <v>5</v>
      </c>
      <c r="B294" s="4">
        <v>1944.4444444444389</v>
      </c>
      <c r="C294" s="4">
        <v>4.6297154895007662</v>
      </c>
      <c r="D294" s="4"/>
      <c r="E294" s="29">
        <f t="shared" si="71"/>
        <v>-160.57094952949927</v>
      </c>
      <c r="F294" s="2">
        <f t="shared" si="69"/>
        <v>-1937.8031808462999</v>
      </c>
      <c r="G294" s="53" t="s">
        <v>24</v>
      </c>
      <c r="H294" s="4">
        <v>-7.4083420373999997</v>
      </c>
      <c r="I294" s="4">
        <v>-122.7424585041</v>
      </c>
      <c r="J294" s="65">
        <f ca="1">INDEX(OFFSET(G259,L293,0,64-L293,2),MATCH("Крест",OFFSET(G259,L293,0,64-L293,1),0),2)</f>
        <v>4.7954575145999998</v>
      </c>
      <c r="K294" s="63">
        <f ca="1">INDEX(H259:I322,MATCH(J294,H259:H322,0),2)</f>
        <v>-149.6248933697</v>
      </c>
      <c r="L294" s="66">
        <f t="shared" ca="1" si="74"/>
        <v>57</v>
      </c>
    </row>
    <row r="295" spans="1:39" ht="13.5" thickBot="1" x14ac:dyDescent="0.25">
      <c r="A295" s="12">
        <v>5</v>
      </c>
      <c r="B295" s="4">
        <v>1944.4444444444548</v>
      </c>
      <c r="C295" s="4">
        <v>4.960409453036533</v>
      </c>
      <c r="D295" s="4"/>
      <c r="E295" s="29">
        <f t="shared" si="71"/>
        <v>477.33289166270032</v>
      </c>
      <c r="F295" s="2">
        <f t="shared" si="69"/>
        <v>-1884.9449615486999</v>
      </c>
      <c r="G295" s="49" t="s">
        <v>20</v>
      </c>
      <c r="H295" s="4">
        <v>-18.6569071403</v>
      </c>
      <c r="I295" s="4">
        <v>-89.757478877300002</v>
      </c>
      <c r="J295" s="65">
        <f ca="1">INDEX(OFFSET(G259,L294,0,64-L294,2),MATCH("Крест",OFFSET(G259,L294,0,64-L294,1),0),2)</f>
        <v>-9.0494457520000005</v>
      </c>
      <c r="K295" s="63">
        <f ca="1">INDEX(H259:I322,MATCH(J295,H259:H322,0),2)</f>
        <v>-118.03293670559999</v>
      </c>
      <c r="L295" s="66">
        <f t="shared" ca="1" si="74"/>
        <v>60</v>
      </c>
    </row>
    <row r="296" spans="1:39" ht="13.5" thickBot="1" x14ac:dyDescent="0.25">
      <c r="A296" s="12">
        <v>5</v>
      </c>
      <c r="B296" s="4">
        <v>1944.4444444444632</v>
      </c>
      <c r="C296" s="4">
        <v>5.2911034165722928</v>
      </c>
      <c r="D296" s="4"/>
      <c r="E296" s="29">
        <f t="shared" si="71"/>
        <v>1063.5103074603001</v>
      </c>
      <c r="F296" s="2">
        <f t="shared" si="69"/>
        <v>-1627.8237077327001</v>
      </c>
      <c r="G296" s="54" t="s">
        <v>25</v>
      </c>
      <c r="H296" s="4">
        <v>-18.763041987099999</v>
      </c>
      <c r="I296" s="4">
        <v>-91.752250757599995</v>
      </c>
      <c r="J296" s="65">
        <f ca="1">INDEX(OFFSET(G259,L295,0,64-L295,2),MATCH("Крест",OFFSET(G259,L295,0,64-L295,1),0),2)</f>
        <v>-33.910747231599998</v>
      </c>
      <c r="K296" s="63">
        <f ca="1">INDEX(H259:I322,MATCH(J296,H259:H322,0),2)</f>
        <v>-18.749152049100001</v>
      </c>
      <c r="L296" s="69">
        <f t="shared" ca="1" si="74"/>
        <v>64</v>
      </c>
    </row>
    <row r="297" spans="1:39" ht="13.5" thickBot="1" x14ac:dyDescent="0.25">
      <c r="A297" s="12">
        <v>5</v>
      </c>
      <c r="B297" s="4">
        <v>1944.4444444444775</v>
      </c>
      <c r="C297" s="4">
        <v>5.621797380108049</v>
      </c>
      <c r="D297" s="4"/>
      <c r="E297" s="29">
        <f t="shared" si="71"/>
        <v>1534.4398793819</v>
      </c>
      <c r="F297" s="2">
        <f t="shared" si="69"/>
        <v>-1194.3024968965999</v>
      </c>
      <c r="G297" s="48" t="s">
        <v>21</v>
      </c>
      <c r="H297" s="4">
        <v>-33.522373178199999</v>
      </c>
      <c r="I297" s="4">
        <v>-47.580696702600001</v>
      </c>
      <c r="J297" s="62">
        <f ca="1">INDEX(G259:H322,MATCH("ГорЛиния",OFFSET(G259,0,0,64,1),0),2)</f>
        <v>-25.2515964008</v>
      </c>
      <c r="K297" s="63">
        <f ca="1">INDEX(H259:I322,MATCH(J297,H259:H322,0),2)</f>
        <v>-17.898698232499999</v>
      </c>
      <c r="L297" s="64">
        <f>MATCH("ГорЛиния",$G$67:$G$130,0)</f>
        <v>5</v>
      </c>
    </row>
    <row r="298" spans="1:39" ht="13.5" thickBot="1" x14ac:dyDescent="0.25">
      <c r="A298" s="12">
        <v>5</v>
      </c>
      <c r="B298" s="4">
        <v>1944.444444444473</v>
      </c>
      <c r="C298" s="4">
        <v>5.9524913436438274</v>
      </c>
      <c r="D298" s="4"/>
      <c r="E298" s="29">
        <f t="shared" si="71"/>
        <v>1839.0890810845999</v>
      </c>
      <c r="F298" s="2">
        <f t="shared" si="69"/>
        <v>-631.36007900910022</v>
      </c>
      <c r="G298" s="52" t="s">
        <v>23</v>
      </c>
      <c r="H298" s="4">
        <v>-36.614810841699999</v>
      </c>
      <c r="I298" s="4">
        <v>-22.111165593100001</v>
      </c>
      <c r="J298" s="65">
        <f ca="1">INDEX(OFFSET(G259,L297,0,64-L297,2),MATCH("ГорЛиния",OFFSET(G259,L297,0,64-L297,1),0),2)</f>
        <v>-57.065834193800001</v>
      </c>
      <c r="K298" s="63">
        <f ca="1">INDEX(H259:I322,MATCH(J298,H259:H322,0),2)</f>
        <v>66.454058398200004</v>
      </c>
      <c r="L298" s="66">
        <f ca="1">MATCH("ГорЛиния",OFFSET($G$67,L297,0,64-L297,1),0)+L297</f>
        <v>11</v>
      </c>
    </row>
    <row r="299" spans="1:39" ht="13.5" thickBot="1" x14ac:dyDescent="0.25">
      <c r="A299" s="12">
        <v>5</v>
      </c>
      <c r="B299" s="4">
        <v>2500</v>
      </c>
      <c r="C299" s="4">
        <v>0</v>
      </c>
      <c r="D299" s="4"/>
      <c r="E299" s="29">
        <f t="shared" si="71"/>
        <v>2500</v>
      </c>
      <c r="F299" s="2">
        <f t="shared" si="69"/>
        <v>0</v>
      </c>
      <c r="G299" s="54" t="s">
        <v>25</v>
      </c>
      <c r="H299" s="4">
        <v>-29.763811779099999</v>
      </c>
      <c r="I299" s="4">
        <v>20.822734441800002</v>
      </c>
      <c r="J299" s="65">
        <f ca="1">INDEX(OFFSET(G259,L298,0,64-L298,2),MATCH("ГорЛиния",OFFSET(G259,L298,0,64-L298,1),0),2)</f>
        <v>-12.710403256999999</v>
      </c>
      <c r="K299" s="63">
        <f ca="1">INDEX(H259:I322,MATCH(J299,H259:H322,0),2)</f>
        <v>-91.884369802899997</v>
      </c>
      <c r="L299" s="66">
        <f t="shared" ref="L299:L304" ca="1" si="75">MATCH("ГорЛиния",OFFSET($G$67,L298,0,64-L298,1),0)+L298</f>
        <v>19</v>
      </c>
    </row>
    <row r="300" spans="1:39" ht="13.5" thickBot="1" x14ac:dyDescent="0.25">
      <c r="A300" s="12">
        <v>5</v>
      </c>
      <c r="B300" s="4">
        <v>2500.0000000000277</v>
      </c>
      <c r="C300" s="4">
        <v>0.26179938779914569</v>
      </c>
      <c r="D300" s="4"/>
      <c r="E300" s="29">
        <f t="shared" si="71"/>
        <v>2414.8145657227001</v>
      </c>
      <c r="F300" s="2">
        <f t="shared" si="69"/>
        <v>647.04761275630005</v>
      </c>
      <c r="G300" s="52" t="s">
        <v>23</v>
      </c>
      <c r="H300" s="4">
        <v>-23.477052106399999</v>
      </c>
      <c r="I300" s="4">
        <v>71.285077053799995</v>
      </c>
      <c r="J300" s="65">
        <f ca="1">INDEX(OFFSET(G259,L299,0,64-L299,2),MATCH("ГорЛиния",OFFSET(G259,L299,0,64-L299,1),0),2)</f>
        <v>-47.913047473299997</v>
      </c>
      <c r="K300" s="63">
        <f ca="1">INDEX(H259:I322,MATCH(J300,H259:H322,0),2)</f>
        <v>105.8435779567</v>
      </c>
      <c r="L300" s="66">
        <f t="shared" ca="1" si="75"/>
        <v>28</v>
      </c>
    </row>
    <row r="301" spans="1:39" ht="13.5" thickBot="1" x14ac:dyDescent="0.25">
      <c r="A301" s="12">
        <v>5</v>
      </c>
      <c r="B301" s="4">
        <v>2500</v>
      </c>
      <c r="C301" s="4">
        <v>0.52359877559829826</v>
      </c>
      <c r="D301" s="4"/>
      <c r="E301" s="29">
        <f t="shared" si="71"/>
        <v>2165.0635094610975</v>
      </c>
      <c r="F301" s="2">
        <f t="shared" si="69"/>
        <v>1249.9999999999986</v>
      </c>
      <c r="G301" s="49" t="s">
        <v>20</v>
      </c>
      <c r="H301" s="4">
        <v>-27.503576429300001</v>
      </c>
      <c r="I301" s="4">
        <v>100.56953243069999</v>
      </c>
      <c r="J301" s="65">
        <f ca="1">INDEX(OFFSET(G259,L300,0,64-L300,2),MATCH("ГорЛиния",OFFSET(G259,L300,0,64-L300,1),0),2)</f>
        <v>1.1589797813</v>
      </c>
      <c r="K301" s="63">
        <f ca="1">INDEX(H259:I322,MATCH(J301,H259:H322,0),2)</f>
        <v>-105.955406889</v>
      </c>
      <c r="L301" s="66">
        <f t="shared" ca="1" si="75"/>
        <v>33</v>
      </c>
    </row>
    <row r="302" spans="1:39" ht="13.5" thickBot="1" x14ac:dyDescent="0.25">
      <c r="A302" s="12">
        <v>5</v>
      </c>
      <c r="B302" s="4">
        <v>2500.0000000000441</v>
      </c>
      <c r="C302" s="4">
        <v>0.78539816339744828</v>
      </c>
      <c r="D302" s="4"/>
      <c r="E302" s="29">
        <f t="shared" si="71"/>
        <v>1767.7669529664001</v>
      </c>
      <c r="F302" s="2">
        <f t="shared" si="69"/>
        <v>1767.7669529663999</v>
      </c>
      <c r="G302" s="54" t="s">
        <v>25</v>
      </c>
      <c r="H302" s="4">
        <v>-43.0556748363</v>
      </c>
      <c r="I302" s="4">
        <v>151.08179023380001</v>
      </c>
      <c r="J302" s="65">
        <f ca="1">INDEX(OFFSET(G259,L301,0,64-L301,2),MATCH("ГорЛиния",OFFSET(G259,L301,0,64-L301,1),0),2)</f>
        <v>-36.614810841699999</v>
      </c>
      <c r="K302" s="63">
        <f ca="1">INDEX(H259:I322,MATCH(J302,H259:H322,0),2)</f>
        <v>-22.111165593100001</v>
      </c>
      <c r="L302" s="66">
        <f t="shared" ca="1" si="75"/>
        <v>40</v>
      </c>
    </row>
    <row r="303" spans="1:39" ht="13.5" thickBot="1" x14ac:dyDescent="0.25">
      <c r="A303" s="12">
        <v>5</v>
      </c>
      <c r="B303" s="4">
        <v>2500</v>
      </c>
      <c r="C303" s="4">
        <v>1.0471975511965983</v>
      </c>
      <c r="D303" s="4"/>
      <c r="E303" s="29">
        <f t="shared" si="71"/>
        <v>1249.9999999999989</v>
      </c>
      <c r="F303" s="2">
        <f t="shared" si="69"/>
        <v>2165.0635094610975</v>
      </c>
      <c r="G303" s="51" t="s">
        <v>22</v>
      </c>
      <c r="H303" s="4">
        <v>-23.863870496899999</v>
      </c>
      <c r="I303" s="4">
        <v>162.56348125650001</v>
      </c>
      <c r="J303" s="65">
        <f ca="1">INDEX(OFFSET(G259,L302,0,64-L302,2),MATCH("ГорЛиния",OFFSET(G259,L302,0,64-L302,1),0),2)</f>
        <v>-23.477052106399999</v>
      </c>
      <c r="K303" s="63">
        <f ca="1">INDEX(H259:I322,MATCH(J303,H259:H322,0),2)</f>
        <v>71.285077053799995</v>
      </c>
      <c r="L303" s="66">
        <f t="shared" ca="1" si="75"/>
        <v>42</v>
      </c>
    </row>
    <row r="304" spans="1:39" ht="13.5" thickBot="1" x14ac:dyDescent="0.25">
      <c r="A304" s="12">
        <v>5</v>
      </c>
      <c r="B304" s="4">
        <v>2500.0000000000277</v>
      </c>
      <c r="C304" s="4">
        <v>1.3089969389957512</v>
      </c>
      <c r="D304" s="4"/>
      <c r="E304" s="29">
        <f t="shared" si="71"/>
        <v>647.04761275629926</v>
      </c>
      <c r="F304" s="2">
        <f t="shared" si="69"/>
        <v>2414.8145657227001</v>
      </c>
      <c r="G304" s="53" t="s">
        <v>24</v>
      </c>
      <c r="H304" s="4">
        <v>-36.719466329100001</v>
      </c>
      <c r="I304" s="4">
        <v>157.2818228996</v>
      </c>
      <c r="J304" s="65">
        <f ca="1">INDEX(OFFSET(G259,L303,0,64-L303,2),MATCH("ГорЛиния",OFFSET(G259,L303,0,64-L303,1),0),2)</f>
        <v>-28.717175101999999</v>
      </c>
      <c r="K304" s="63">
        <f ca="1">INDEX(H259:I322,MATCH(J304,H259:H322,0),2)</f>
        <v>19.150165796100001</v>
      </c>
      <c r="L304" s="69">
        <f t="shared" ca="1" si="75"/>
        <v>52</v>
      </c>
    </row>
    <row r="305" spans="1:39" ht="13.5" thickBot="1" x14ac:dyDescent="0.25">
      <c r="A305" s="12">
        <v>5</v>
      </c>
      <c r="B305" s="4">
        <v>2500</v>
      </c>
      <c r="C305" s="4">
        <v>1.5707963267948966</v>
      </c>
      <c r="D305" s="4"/>
      <c r="E305" s="29">
        <f t="shared" si="71"/>
        <v>1.531435568635775E-13</v>
      </c>
      <c r="F305" s="2">
        <f t="shared" si="69"/>
        <v>2500</v>
      </c>
      <c r="G305" s="49" t="s">
        <v>20</v>
      </c>
      <c r="H305" s="4">
        <v>-54.374197413499999</v>
      </c>
      <c r="I305" s="4">
        <v>164.58534817649999</v>
      </c>
      <c r="J305" s="62">
        <f ca="1">INDEX(G259:H322,MATCH("Квадрат",OFFSET(G259,0,0,64,1),0),2)</f>
        <v>-23.259765553499999</v>
      </c>
      <c r="K305" s="63">
        <f ca="1">INDEX(H259:I322,MATCH(J305,H259:H322,0),2)</f>
        <v>-50.664112422400002</v>
      </c>
      <c r="L305" s="64">
        <f>MATCH("Квадрат",$G$67:$G$130,0)</f>
        <v>6</v>
      </c>
    </row>
    <row r="306" spans="1:39" ht="13.5" thickBot="1" x14ac:dyDescent="0.25">
      <c r="A306" s="12">
        <v>5</v>
      </c>
      <c r="B306" s="4">
        <v>2500.0000000000277</v>
      </c>
      <c r="C306" s="4">
        <v>1.8325957145940419</v>
      </c>
      <c r="D306" s="4"/>
      <c r="E306" s="29">
        <f t="shared" si="71"/>
        <v>-647.04761275629903</v>
      </c>
      <c r="F306" s="2">
        <f t="shared" si="69"/>
        <v>2414.8145657227001</v>
      </c>
      <c r="G306" s="50" t="s">
        <v>19</v>
      </c>
      <c r="H306" s="4">
        <v>-68.906773165900006</v>
      </c>
      <c r="I306" s="4">
        <v>131.61414479070001</v>
      </c>
      <c r="J306" s="65">
        <f ca="1">INDEX(OFFSET(G259,L305,0,64-L305,2),MATCH("Квадрат",OFFSET(G259,L305,0,64-L305,1),0),2)</f>
        <v>-50.130795624400001</v>
      </c>
      <c r="K306" s="63">
        <f ca="1">INDEX(H259:I322,MATCH(J306,H259:H322,0),2)</f>
        <v>2.5764921985</v>
      </c>
      <c r="L306" s="66">
        <f ca="1">MATCH("Квадрат",OFFSET($G$67,L305,0,64-L305,1),0)+L305</f>
        <v>9</v>
      </c>
    </row>
    <row r="307" spans="1:39" ht="13.5" thickBot="1" x14ac:dyDescent="0.25">
      <c r="A307" s="12">
        <v>5</v>
      </c>
      <c r="B307" s="4">
        <v>2500</v>
      </c>
      <c r="C307" s="4">
        <v>2.0943951023931948</v>
      </c>
      <c r="D307" s="4"/>
      <c r="E307" s="29">
        <f t="shared" si="71"/>
        <v>-1249.9999999999984</v>
      </c>
      <c r="F307" s="2">
        <f t="shared" si="69"/>
        <v>2165.0635094610975</v>
      </c>
      <c r="G307" s="54" t="s">
        <v>25</v>
      </c>
      <c r="H307" s="4">
        <v>-52.012140055099998</v>
      </c>
      <c r="I307" s="4">
        <v>117.967602278</v>
      </c>
      <c r="J307" s="65">
        <f ca="1">INDEX(OFFSET(G259,L306,0,64-L306,2),MATCH("Квадрат",OFFSET(G259,L306,0,64-L306,1),0),2)</f>
        <v>-58.196340708500003</v>
      </c>
      <c r="K307" s="63">
        <f ca="1">INDEX(H259:I322,MATCH(J307,H259:H322,0),2)</f>
        <v>69.127482549999996</v>
      </c>
      <c r="L307" s="66">
        <f t="shared" ref="L307:L313" ca="1" si="76">MATCH("Квадрат",OFFSET($G$67,L306,0,64-L306,1),0)+L306</f>
        <v>13</v>
      </c>
    </row>
    <row r="308" spans="1:39" ht="13.5" thickBot="1" x14ac:dyDescent="0.25">
      <c r="A308" s="12">
        <v>5</v>
      </c>
      <c r="B308" s="4">
        <v>2500.0000000000441</v>
      </c>
      <c r="C308" s="4">
        <v>2.3561944901923448</v>
      </c>
      <c r="D308" s="4"/>
      <c r="E308" s="29">
        <f t="shared" si="71"/>
        <v>-1767.7669529663999</v>
      </c>
      <c r="F308" s="2">
        <f t="shared" si="69"/>
        <v>1767.7669529664001</v>
      </c>
      <c r="G308" s="51" t="s">
        <v>22</v>
      </c>
      <c r="H308" s="4">
        <v>-59.460458396200004</v>
      </c>
      <c r="I308" s="4">
        <v>92.314032642499996</v>
      </c>
      <c r="J308" s="65">
        <f ca="1">INDEX(OFFSET(G259,L307,0,64-L307,2),MATCH("Квадрат",OFFSET(G259,L307,0,64-L307,1),0),2)</f>
        <v>-43.962578756200003</v>
      </c>
      <c r="K308" s="63">
        <f ca="1">INDEX(H259:I322,MATCH(J308,H259:H322,0),2)</f>
        <v>62.749808009699997</v>
      </c>
      <c r="L308" s="66">
        <f t="shared" ca="1" si="76"/>
        <v>24</v>
      </c>
    </row>
    <row r="309" spans="1:39" ht="13.5" thickBot="1" x14ac:dyDescent="0.25">
      <c r="A309" s="12">
        <v>5</v>
      </c>
      <c r="B309" s="4">
        <v>2500</v>
      </c>
      <c r="C309" s="4">
        <v>2.6179938779914949</v>
      </c>
      <c r="D309" s="4"/>
      <c r="E309" s="29">
        <f t="shared" si="71"/>
        <v>-2165.0635094610975</v>
      </c>
      <c r="F309" s="2">
        <f t="shared" si="69"/>
        <v>1249.9999999999989</v>
      </c>
      <c r="G309" s="53" t="s">
        <v>24</v>
      </c>
      <c r="H309" s="4">
        <v>-33.564032298100003</v>
      </c>
      <c r="I309" s="4">
        <v>62.359540064699999</v>
      </c>
      <c r="J309" s="65">
        <f ca="1">INDEX(OFFSET(G259,L308,0,64-L308,2),MATCH("Квадрат",OFFSET(G259,L308,0,64-L308,1),0),2)</f>
        <v>-7.4083420373999997</v>
      </c>
      <c r="K309" s="63">
        <f ca="1">INDEX(H259:I322,MATCH(J309,H259:H322,0),2)</f>
        <v>-122.7424585041</v>
      </c>
      <c r="L309" s="66">
        <f t="shared" ca="1" si="76"/>
        <v>36</v>
      </c>
    </row>
    <row r="310" spans="1:39" ht="13.5" thickBot="1" x14ac:dyDescent="0.25">
      <c r="A310" s="12">
        <v>5</v>
      </c>
      <c r="B310" s="4">
        <v>2500.0000000000277</v>
      </c>
      <c r="C310" s="4">
        <v>2.8797932657906475</v>
      </c>
      <c r="D310" s="4"/>
      <c r="E310" s="29">
        <f t="shared" si="71"/>
        <v>-2414.8145657226996</v>
      </c>
      <c r="F310" s="2">
        <f t="shared" si="69"/>
        <v>647.04761275630005</v>
      </c>
      <c r="G310" s="52" t="s">
        <v>23</v>
      </c>
      <c r="H310" s="4">
        <v>-28.717175101999999</v>
      </c>
      <c r="I310" s="4">
        <v>19.150165796100001</v>
      </c>
      <c r="J310" s="65">
        <f ca="1">INDEX(OFFSET(G259,L309,0,64-L309,2),MATCH("Квадрат",OFFSET(G259,L309,0,64-L309,1),0),2)</f>
        <v>-36.719466329100001</v>
      </c>
      <c r="K310" s="63">
        <f ca="1">INDEX(H259:I322,MATCH(J310,H259:H322,0),2)</f>
        <v>157.2818228996</v>
      </c>
      <c r="L310" s="66">
        <f t="shared" ca="1" si="76"/>
        <v>46</v>
      </c>
    </row>
    <row r="311" spans="1:39" ht="13.5" thickBot="1" x14ac:dyDescent="0.25">
      <c r="A311" s="12">
        <v>5</v>
      </c>
      <c r="B311" s="4">
        <v>2500</v>
      </c>
      <c r="C311" s="4">
        <v>3.1415926535897931</v>
      </c>
      <c r="D311" s="4"/>
      <c r="E311" s="29">
        <f t="shared" si="71"/>
        <v>-2500</v>
      </c>
      <c r="F311" s="2">
        <f t="shared" si="69"/>
        <v>3.06287113727155E-13</v>
      </c>
      <c r="G311" s="48" t="s">
        <v>21</v>
      </c>
      <c r="H311" s="4">
        <v>-19.561382449300002</v>
      </c>
      <c r="I311" s="4">
        <v>-27.305792072700001</v>
      </c>
      <c r="J311" s="65">
        <f ca="1">INDEX(OFFSET(G259,L310,0,64-L310,2),MATCH("Квадрат",OFFSET(G259,L310,0,64-L310,1),0),2)</f>
        <v>-33.564032298100003</v>
      </c>
      <c r="K311" s="63">
        <f ca="1">INDEX(H259:I322,MATCH(J311,H259:H322,0),2)</f>
        <v>62.359540064699999</v>
      </c>
      <c r="L311" s="66">
        <f t="shared" ca="1" si="76"/>
        <v>51</v>
      </c>
    </row>
    <row r="312" spans="1:39" ht="13.5" thickBot="1" x14ac:dyDescent="0.25">
      <c r="A312" s="12">
        <v>5</v>
      </c>
      <c r="B312" s="4">
        <v>2500.0000000000277</v>
      </c>
      <c r="C312" s="4">
        <v>3.4033920413889387</v>
      </c>
      <c r="D312" s="4"/>
      <c r="E312" s="29">
        <f t="shared" si="71"/>
        <v>-2414.8145657227001</v>
      </c>
      <c r="F312" s="2">
        <f t="shared" si="69"/>
        <v>-647.04761275629949</v>
      </c>
      <c r="G312" s="54" t="s">
        <v>25</v>
      </c>
      <c r="H312" s="4">
        <v>-2.1715728753999999</v>
      </c>
      <c r="I312" s="4">
        <v>-85.914661846399994</v>
      </c>
      <c r="J312" s="65">
        <f ca="1">INDEX(OFFSET(G259,L311,0,64-L311,2),MATCH("Квадрат",OFFSET(G259,L311,0,64-L311,1),0),2)</f>
        <v>13.777883496999999</v>
      </c>
      <c r="K312" s="63">
        <f ca="1">INDEX(H259:I322,MATCH(J312,H259:H322,0),2)</f>
        <v>-110.5125707573</v>
      </c>
      <c r="L312" s="66">
        <f t="shared" ca="1" si="76"/>
        <v>55</v>
      </c>
    </row>
    <row r="313" spans="1:39" ht="13.5" thickBot="1" x14ac:dyDescent="0.25">
      <c r="A313" s="12">
        <v>5</v>
      </c>
      <c r="B313" s="4">
        <v>2500</v>
      </c>
      <c r="C313" s="4">
        <v>3.6651914291880914</v>
      </c>
      <c r="D313" s="4"/>
      <c r="E313" s="29">
        <f t="shared" si="71"/>
        <v>-2165.0635094610975</v>
      </c>
      <c r="F313" s="2">
        <f t="shared" si="69"/>
        <v>-1249.9999999999984</v>
      </c>
      <c r="G313" s="53" t="s">
        <v>24</v>
      </c>
      <c r="H313" s="4">
        <v>13.777883496999999</v>
      </c>
      <c r="I313" s="4">
        <v>-110.5125707573</v>
      </c>
      <c r="J313" s="65">
        <f ca="1">INDEX(OFFSET(G259,L312,0,64-L312,2),MATCH("Квадрат",OFFSET(G259,L312,0,64-L312,1),0),2)</f>
        <v>-17.197794289099999</v>
      </c>
      <c r="K313" s="63">
        <f ca="1">INDEX(H259:I322,MATCH(J313,H259:H322,0),2)</f>
        <v>-78.622933169299998</v>
      </c>
      <c r="L313" s="69">
        <f t="shared" ca="1" si="76"/>
        <v>62</v>
      </c>
    </row>
    <row r="314" spans="1:39" ht="13.5" thickBot="1" x14ac:dyDescent="0.25">
      <c r="A314" s="12">
        <v>5</v>
      </c>
      <c r="B314" s="4">
        <v>2500.0000000000441</v>
      </c>
      <c r="C314" s="4">
        <v>3.9269908169872414</v>
      </c>
      <c r="D314" s="4"/>
      <c r="E314" s="29">
        <f t="shared" si="71"/>
        <v>-1767.7669529664004</v>
      </c>
      <c r="F314" s="2">
        <f t="shared" si="69"/>
        <v>-1767.7669529663999</v>
      </c>
      <c r="G314" s="48" t="s">
        <v>21</v>
      </c>
      <c r="H314" s="4">
        <v>8.6743302481000004</v>
      </c>
      <c r="I314" s="4">
        <v>-152.08449942300001</v>
      </c>
      <c r="J314" s="62">
        <f ca="1">INDEX(G259:H322,MATCH("Зигзаг",OFFSET(G259,0,0,64,1),0),2)</f>
        <v>-33.619310919</v>
      </c>
      <c r="K314" s="63">
        <f ca="1">INDEX(H259:I322,MATCH(J314,H259:H322,0),2)</f>
        <v>-63.9844207545</v>
      </c>
      <c r="L314" s="64">
        <f>MATCH("Зигзаг",$G$67:$G$130,0)</f>
        <v>8</v>
      </c>
    </row>
    <row r="315" spans="1:39" ht="13.5" thickBot="1" x14ac:dyDescent="0.25">
      <c r="A315" s="12">
        <v>5</v>
      </c>
      <c r="B315" s="4">
        <v>2500</v>
      </c>
      <c r="C315" s="4">
        <v>4.1887902047863914</v>
      </c>
      <c r="D315" s="4"/>
      <c r="E315" s="29">
        <f t="shared" si="71"/>
        <v>-1249.9999999999991</v>
      </c>
      <c r="F315" s="2">
        <f t="shared" si="69"/>
        <v>-2165.0635094610971</v>
      </c>
      <c r="G315" s="51" t="s">
        <v>22</v>
      </c>
      <c r="H315" s="4">
        <v>4.7954575145999998</v>
      </c>
      <c r="I315" s="4">
        <v>-149.6248933697</v>
      </c>
      <c r="J315" s="65">
        <f ca="1">INDEX(OFFSET(G259,L314,0,64-L314,2),MATCH("зигзаг",OFFSET(G259,L314,0,64-L314,1),0),2)</f>
        <v>-40.672551565600003</v>
      </c>
      <c r="K315" s="63">
        <f ca="1">INDEX(H259:I322,MATCH(J315,H259:H322,0),2)</f>
        <v>90.180995337900001</v>
      </c>
      <c r="L315" s="66">
        <f ca="1">MATCH("Зигзаг",OFFSET($G$67,L314,0,64-L314,1),0)+L314</f>
        <v>12</v>
      </c>
    </row>
    <row r="316" spans="1:39" ht="13.5" thickBot="1" x14ac:dyDescent="0.25">
      <c r="A316" s="12">
        <v>5</v>
      </c>
      <c r="B316" s="4">
        <v>2500.0000000000277</v>
      </c>
      <c r="C316" s="4">
        <v>4.4505895925855441</v>
      </c>
      <c r="D316" s="4"/>
      <c r="E316" s="29">
        <f t="shared" si="71"/>
        <v>-647.04761275630017</v>
      </c>
      <c r="F316" s="2">
        <f t="shared" si="69"/>
        <v>-2414.8145657226996</v>
      </c>
      <c r="G316" s="50" t="s">
        <v>19</v>
      </c>
      <c r="H316" s="4">
        <v>-5.4024117919999997</v>
      </c>
      <c r="I316" s="4">
        <v>-145.76080247519999</v>
      </c>
      <c r="J316" s="65">
        <f ca="1">INDEX(OFFSET(G259,L315,0,64-L315,2),MATCH("зигзаг",OFFSET(G259,L315,0,64-L315,1),0),2)</f>
        <v>-37.206389625699998</v>
      </c>
      <c r="K316" s="63">
        <f ca="1">INDEX(H259:I322,MATCH(J316,H259:H322,0),2)</f>
        <v>-1.8807417296</v>
      </c>
      <c r="L316" s="66">
        <f t="shared" ref="L316:L322" ca="1" si="77">MATCH("Зигзаг",OFFSET($G$67,L315,0,64-L315,1),0)+L315</f>
        <v>15</v>
      </c>
    </row>
    <row r="317" spans="1:39" ht="13.5" thickBot="1" x14ac:dyDescent="0.25">
      <c r="A317" s="12">
        <v>5</v>
      </c>
      <c r="B317" s="4">
        <v>2500</v>
      </c>
      <c r="C317" s="4">
        <v>4.7123889803846897</v>
      </c>
      <c r="D317" s="4"/>
      <c r="E317" s="29">
        <f t="shared" si="71"/>
        <v>-4.594306705907325E-13</v>
      </c>
      <c r="F317" s="2">
        <f t="shared" si="69"/>
        <v>-2500</v>
      </c>
      <c r="G317" s="48" t="s">
        <v>21</v>
      </c>
      <c r="H317" s="4">
        <v>-7.9721734346000002</v>
      </c>
      <c r="I317" s="4">
        <v>-128.98614165320001</v>
      </c>
      <c r="J317" s="65">
        <f ca="1">INDEX(OFFSET(G259,L316,0,64-L316,2),MATCH("зигзаг",OFFSET(G259,L316,0,64-L316,1),0),2)</f>
        <v>-2.2675345617999998</v>
      </c>
      <c r="K317" s="63">
        <f ca="1">INDEX(H259:I322,MATCH(J317,H259:H322,0),2)</f>
        <v>-121.338310685</v>
      </c>
      <c r="L317" s="66">
        <f t="shared" ca="1" si="77"/>
        <v>35</v>
      </c>
    </row>
    <row r="318" spans="1:39" ht="13.5" thickBot="1" x14ac:dyDescent="0.25">
      <c r="A318" s="12">
        <v>5</v>
      </c>
      <c r="B318" s="4">
        <v>2500.0000000000277</v>
      </c>
      <c r="C318" s="4">
        <v>4.9741883681838353</v>
      </c>
      <c r="D318" s="4"/>
      <c r="E318" s="29">
        <f t="shared" si="71"/>
        <v>647.04761275629926</v>
      </c>
      <c r="F318" s="2">
        <f t="shared" si="69"/>
        <v>-2414.8145657227001</v>
      </c>
      <c r="G318" s="51" t="s">
        <v>22</v>
      </c>
      <c r="H318" s="4">
        <v>-9.0494457520000005</v>
      </c>
      <c r="I318" s="4">
        <v>-118.03293670559999</v>
      </c>
      <c r="J318" s="65">
        <f ca="1">INDEX(OFFSET(G259,L317,0,64-L317,2),MATCH("зигзаг",OFFSET(G259,L317,0,64-L317,1),0),2)</f>
        <v>-18.763041987099999</v>
      </c>
      <c r="K318" s="63">
        <f ca="1">INDEX(H259:I322,MATCH(J318,H259:H322,0),2)</f>
        <v>-91.752250757599995</v>
      </c>
      <c r="L318" s="66">
        <f t="shared" ca="1" si="77"/>
        <v>38</v>
      </c>
    </row>
    <row r="319" spans="1:39" ht="13.5" thickBot="1" x14ac:dyDescent="0.25">
      <c r="A319" s="12">
        <v>5</v>
      </c>
      <c r="B319" s="4">
        <v>2500</v>
      </c>
      <c r="C319" s="4">
        <v>5.2359877559829879</v>
      </c>
      <c r="D319" s="4"/>
      <c r="E319" s="29">
        <f t="shared" si="71"/>
        <v>1249.9999999999984</v>
      </c>
      <c r="F319" s="2">
        <f t="shared" si="69"/>
        <v>-2165.0635094610975</v>
      </c>
      <c r="G319" s="50" t="s">
        <v>19</v>
      </c>
      <c r="H319" s="4">
        <v>-23.3709082958</v>
      </c>
      <c r="I319" s="4">
        <v>-111.6436502315</v>
      </c>
      <c r="J319" s="65">
        <f ca="1">INDEX(OFFSET(G259,L318,0,64-L318,2),MATCH("зигзаг",OFFSET(G259,L318,0,64-L318,1),0),2)</f>
        <v>-29.763811779099999</v>
      </c>
      <c r="K319" s="63">
        <f ca="1">INDEX(H259:I322,MATCH(J319,H259:H322,0),2)</f>
        <v>20.822734441800002</v>
      </c>
      <c r="L319" s="66">
        <f t="shared" ca="1" si="77"/>
        <v>41</v>
      </c>
    </row>
    <row r="320" spans="1:39" ht="13.5" thickBot="1" x14ac:dyDescent="0.25">
      <c r="A320" s="12">
        <v>5</v>
      </c>
      <c r="B320" s="4">
        <v>2500.0000000000441</v>
      </c>
      <c r="C320" s="4">
        <v>5.497787143782138</v>
      </c>
      <c r="D320" s="4"/>
      <c r="E320" s="29">
        <f t="shared" si="71"/>
        <v>1767.7669529663995</v>
      </c>
      <c r="F320" s="2">
        <f t="shared" si="69"/>
        <v>-1767.7669529664004</v>
      </c>
      <c r="G320" s="53" t="s">
        <v>24</v>
      </c>
      <c r="H320" s="4">
        <v>-17.197794289099999</v>
      </c>
      <c r="I320" s="4">
        <v>-78.622933169299998</v>
      </c>
      <c r="J320" s="65">
        <f ca="1">INDEX(OFFSET(G259,L319,0,64-L319,2),MATCH("зигзаг",OFFSET(G259,L319,0,64-L319,1),0),2)</f>
        <v>-43.0556748363</v>
      </c>
      <c r="K320" s="63">
        <f ca="1">INDEX(H259:I322,MATCH(J320,H259:H322,0),2)</f>
        <v>151.08179023380001</v>
      </c>
      <c r="L320" s="66">
        <f t="shared" ca="1" si="77"/>
        <v>44</v>
      </c>
      <c r="AM320" s="86"/>
    </row>
    <row r="321" spans="1:25" ht="13.5" thickBot="1" x14ac:dyDescent="0.25">
      <c r="A321" s="12">
        <v>5</v>
      </c>
      <c r="B321" s="4">
        <v>2500</v>
      </c>
      <c r="C321" s="4">
        <v>5.759586531581288</v>
      </c>
      <c r="D321" s="4"/>
      <c r="E321" s="29">
        <f t="shared" si="71"/>
        <v>2165.0635094610971</v>
      </c>
      <c r="F321" s="2">
        <f t="shared" si="69"/>
        <v>-1249.9999999999991</v>
      </c>
      <c r="G321" s="49" t="s">
        <v>20</v>
      </c>
      <c r="H321" s="4">
        <v>-21.9257883726</v>
      </c>
      <c r="I321" s="4">
        <v>-54.161794252900002</v>
      </c>
      <c r="J321" s="65">
        <f ca="1">INDEX(OFFSET(G259,L320,0,64-L320,2),MATCH("зигзаг",OFFSET(G259,L320,0,64-L320,1),0),2)</f>
        <v>-52.012140055099998</v>
      </c>
      <c r="K321" s="63">
        <f ca="1">INDEX(H259:I322,MATCH(J321,H259:H322,0),2)</f>
        <v>117.967602278</v>
      </c>
      <c r="L321" s="66">
        <f t="shared" ca="1" si="77"/>
        <v>49</v>
      </c>
    </row>
    <row r="322" spans="1:25" ht="13.5" thickBot="1" x14ac:dyDescent="0.25">
      <c r="A322" s="12">
        <v>5</v>
      </c>
      <c r="B322" s="4">
        <v>2500.0000000000277</v>
      </c>
      <c r="C322" s="4">
        <v>6.0213859193804407</v>
      </c>
      <c r="D322" s="4"/>
      <c r="E322" s="29">
        <f t="shared" si="71"/>
        <v>2414.8145657226996</v>
      </c>
      <c r="F322" s="2">
        <f t="shared" si="69"/>
        <v>-647.0476127563004</v>
      </c>
      <c r="G322" s="51" t="s">
        <v>22</v>
      </c>
      <c r="H322" s="4">
        <v>-33.910747231599998</v>
      </c>
      <c r="I322" s="4">
        <v>-18.749152049100001</v>
      </c>
      <c r="J322" s="78">
        <f ca="1">INDEX(OFFSET(G259,L321,0,64-L321,2),MATCH("зигзаг",OFFSET(G259,L321,0,64-L321,1),0),2)</f>
        <v>-2.1715728753999999</v>
      </c>
      <c r="K322" s="63">
        <f ca="1">INDEX(H259:I322,MATCH(J322,H259:H322,0),2)</f>
        <v>-85.914661846399994</v>
      </c>
      <c r="L322" s="69">
        <f t="shared" ca="1" si="77"/>
        <v>54</v>
      </c>
    </row>
    <row r="323" spans="1:25" ht="13.5" thickBot="1" x14ac:dyDescent="0.25">
      <c r="A323" s="15">
        <v>6</v>
      </c>
      <c r="B323" s="7">
        <v>833.33333333329995</v>
      </c>
      <c r="C323" s="7">
        <v>0</v>
      </c>
      <c r="D323" s="80"/>
      <c r="E323" s="29">
        <f t="shared" si="71"/>
        <v>833.33333333329995</v>
      </c>
      <c r="F323" s="2">
        <f t="shared" si="69"/>
        <v>0</v>
      </c>
      <c r="G323" s="48" t="s">
        <v>21</v>
      </c>
      <c r="H323" s="7">
        <v>17.2206279872</v>
      </c>
      <c r="I323" s="7">
        <v>56.023765519400001</v>
      </c>
      <c r="J323" s="76">
        <f ca="1">INDEX(G323:H386,MATCH("ВертЛиния",OFFSET(G323,0,0,64,1),0),2)</f>
        <v>17.2206279872</v>
      </c>
      <c r="K323" s="63">
        <f ca="1">INDEX(H323:I386,MATCH(J323,H323:H386,0),2)</f>
        <v>56.023765519400001</v>
      </c>
      <c r="L323" s="64">
        <f>MATCH("ВертЛиния",$G$131:$G$194,0)</f>
        <v>1</v>
      </c>
      <c r="Y323" s="86"/>
    </row>
    <row r="324" spans="1:25" ht="13.5" thickBot="1" x14ac:dyDescent="0.25">
      <c r="A324" s="15">
        <v>6</v>
      </c>
      <c r="B324" s="7">
        <v>833.33333333334792</v>
      </c>
      <c r="C324" s="7">
        <v>0.78539816339744839</v>
      </c>
      <c r="D324" s="7"/>
      <c r="E324" s="29">
        <f t="shared" si="71"/>
        <v>589.25565098879986</v>
      </c>
      <c r="F324" s="2">
        <f t="shared" si="69"/>
        <v>589.25565098879997</v>
      </c>
      <c r="G324" s="49" t="s">
        <v>20</v>
      </c>
      <c r="H324" s="7">
        <v>15.5464065621</v>
      </c>
      <c r="I324" s="7">
        <v>82.481257309599997</v>
      </c>
      <c r="J324" s="65">
        <f ca="1">INDEX(OFFSET(G323,L323,0,64-L323,2),MATCH("ВертЛиния",OFFSET(G323,L323,0,64-L323,1),0),2)</f>
        <v>42.051811201200003</v>
      </c>
      <c r="K324" s="63">
        <f ca="1">INDEX(H323:I386,MATCH(J324,H323:H386,0),2)</f>
        <v>205.31733636249999</v>
      </c>
      <c r="L324" s="66">
        <f ca="1">MATCH("ВертЛиния",OFFSET($G$131,L323,0,64-L323,1),0)+L323</f>
        <v>25</v>
      </c>
    </row>
    <row r="325" spans="1:25" ht="13.5" thickBot="1" x14ac:dyDescent="0.25">
      <c r="A325" s="15">
        <v>6</v>
      </c>
      <c r="B325" s="7">
        <v>833.33333333329995</v>
      </c>
      <c r="C325" s="7">
        <v>1.5707963267948966</v>
      </c>
      <c r="D325" s="7"/>
      <c r="E325" s="29">
        <f t="shared" si="71"/>
        <v>5.104785228785712E-14</v>
      </c>
      <c r="F325" s="2">
        <f t="shared" ref="F325:F388" si="78">B325*SIN(C325)</f>
        <v>833.33333333329995</v>
      </c>
      <c r="G325" s="50" t="s">
        <v>19</v>
      </c>
      <c r="H325" s="7">
        <v>-24.646839184400001</v>
      </c>
      <c r="I325" s="7">
        <v>99.229418711899996</v>
      </c>
      <c r="J325" s="65">
        <f ca="1">INDEX(OFFSET(G323,L324,0,64-L324,2),MATCH("ВертЛиния",OFFSET(G323,L324,0,64-L324,1),0),2)</f>
        <v>-39.322462033400001</v>
      </c>
      <c r="K325" s="63">
        <f ca="1">INDEX(H323:I386,MATCH(J325,H323:H386,0),2)</f>
        <v>127.826858898</v>
      </c>
      <c r="L325" s="66">
        <f t="shared" ref="L325:L329" ca="1" si="79">MATCH("ВертЛиния",OFFSET($G$131,L324,0,64-L324,1),0)+L324</f>
        <v>29</v>
      </c>
    </row>
    <row r="326" spans="1:25" ht="13.5" thickBot="1" x14ac:dyDescent="0.25">
      <c r="A326" s="15">
        <v>6</v>
      </c>
      <c r="B326" s="7">
        <v>833.33333333334792</v>
      </c>
      <c r="C326" s="7">
        <v>2.3561944901923448</v>
      </c>
      <c r="D326" s="7"/>
      <c r="E326" s="29">
        <f t="shared" si="71"/>
        <v>-589.25565098879986</v>
      </c>
      <c r="F326" s="2">
        <f t="shared" si="78"/>
        <v>589.25565098879997</v>
      </c>
      <c r="G326" s="51" t="s">
        <v>22</v>
      </c>
      <c r="H326" s="7">
        <v>54.5162310057</v>
      </c>
      <c r="I326" s="7">
        <v>24.229334569500001</v>
      </c>
      <c r="J326" s="65">
        <f ca="1">INDEX(OFFSET(G323,L325,0,64-L325,2),MATCH("ВертЛиния",OFFSET(G323,L325,0,64-L325,1),0),2)</f>
        <v>73.1877200542</v>
      </c>
      <c r="K326" s="63">
        <f ca="1">INDEX(H323:I386,MATCH(J326,H323:H386,0),2)</f>
        <v>2.2010499457999999</v>
      </c>
      <c r="L326" s="66">
        <f t="shared" ca="1" si="79"/>
        <v>39</v>
      </c>
    </row>
    <row r="327" spans="1:25" ht="13.5" thickBot="1" x14ac:dyDescent="0.25">
      <c r="A327" s="15">
        <v>6</v>
      </c>
      <c r="B327" s="7">
        <v>833.33333333329995</v>
      </c>
      <c r="C327" s="7">
        <v>3.1415926535897931</v>
      </c>
      <c r="D327" s="7"/>
      <c r="E327" s="29">
        <f t="shared" ref="E327:E390" si="80">B327*COS(C327)</f>
        <v>-833.33333333329995</v>
      </c>
      <c r="F327" s="2">
        <f t="shared" si="78"/>
        <v>1.0209570457571424E-13</v>
      </c>
      <c r="G327" s="52" t="s">
        <v>23</v>
      </c>
      <c r="H327" s="7">
        <v>-17.409277597999999</v>
      </c>
      <c r="I327" s="7">
        <v>49.939526356599998</v>
      </c>
      <c r="J327" s="65">
        <f ca="1">INDEX(OFFSET(G323,L326,0,64-L326,2),MATCH("ВертЛиния",OFFSET(G323,L326,0,64-L326,1),0),2)</f>
        <v>-75.758882938200003</v>
      </c>
      <c r="K327" s="63">
        <f ca="1">INDEX(H323:I386,MATCH(J327,H323:H386,0),2)</f>
        <v>13.5383610577</v>
      </c>
      <c r="L327" s="66">
        <f t="shared" ca="1" si="79"/>
        <v>53</v>
      </c>
    </row>
    <row r="328" spans="1:25" ht="13.5" thickBot="1" x14ac:dyDescent="0.25">
      <c r="A328" s="15">
        <v>6</v>
      </c>
      <c r="B328" s="7">
        <v>833.33333333334792</v>
      </c>
      <c r="C328" s="7">
        <v>3.9269908169872414</v>
      </c>
      <c r="D328" s="7"/>
      <c r="E328" s="29">
        <f t="shared" si="80"/>
        <v>-589.25565098880008</v>
      </c>
      <c r="F328" s="2">
        <f t="shared" si="78"/>
        <v>-589.25565098879986</v>
      </c>
      <c r="G328" s="53" t="s">
        <v>24</v>
      </c>
      <c r="H328" s="7">
        <v>1.099689184</v>
      </c>
      <c r="I328" s="7">
        <v>15.059376798700001</v>
      </c>
      <c r="J328" s="65">
        <f ca="1">INDEX(OFFSET(G323,L327,0,64-L327,2),MATCH("ВертЛиния",OFFSET(G323,L327,0,64-L327,1),0),2)</f>
        <v>-19.636965995200001</v>
      </c>
      <c r="K328" s="63">
        <f ca="1">INDEX(H323:I386,MATCH(J328,H323:H386,0),2)</f>
        <v>-73.035107443000001</v>
      </c>
      <c r="L328" s="66">
        <f t="shared" ca="1" si="79"/>
        <v>56</v>
      </c>
    </row>
    <row r="329" spans="1:25" ht="13.5" thickBot="1" x14ac:dyDescent="0.25">
      <c r="A329" s="15">
        <v>6</v>
      </c>
      <c r="B329" s="7">
        <v>833.33333333329995</v>
      </c>
      <c r="C329" s="7">
        <v>4.7123889803846897</v>
      </c>
      <c r="D329" s="7"/>
      <c r="E329" s="29">
        <f t="shared" si="80"/>
        <v>-1.5314355686357137E-13</v>
      </c>
      <c r="F329" s="2">
        <f t="shared" si="78"/>
        <v>-833.33333333329995</v>
      </c>
      <c r="G329" s="50" t="s">
        <v>19</v>
      </c>
      <c r="H329" s="7">
        <v>24.807625916799999</v>
      </c>
      <c r="I329" s="7">
        <v>10.989985774899999</v>
      </c>
      <c r="J329" s="65">
        <f ca="1">INDEX(OFFSET(G323,L328,0,64-L328,2),MATCH("ВертЛиния",OFFSET(G323,L328,0,64-L328,1),0),2)</f>
        <v>44.707086812299998</v>
      </c>
      <c r="K329" s="63">
        <f ca="1">INDEX(H323:I386,MATCH(J329,H323:H386,0),2)</f>
        <v>-67.667568702899999</v>
      </c>
      <c r="L329" s="66">
        <f t="shared" ca="1" si="79"/>
        <v>59</v>
      </c>
    </row>
    <row r="330" spans="1:25" ht="13.5" thickBot="1" x14ac:dyDescent="0.25">
      <c r="A330" s="15">
        <v>6</v>
      </c>
      <c r="B330" s="7">
        <v>833.33333333334792</v>
      </c>
      <c r="C330" s="7">
        <v>5.497787143782138</v>
      </c>
      <c r="D330" s="7"/>
      <c r="E330" s="29">
        <f t="shared" si="80"/>
        <v>589.25565098879974</v>
      </c>
      <c r="F330" s="2">
        <f t="shared" si="78"/>
        <v>-589.25565098880008</v>
      </c>
      <c r="G330" s="54" t="s">
        <v>25</v>
      </c>
      <c r="H330" s="7">
        <v>48.594025990299997</v>
      </c>
      <c r="I330" s="7">
        <v>20.894954978800001</v>
      </c>
      <c r="J330" s="71">
        <f ca="1">INDEX(G323:H386,MATCH("Треугольник",OFFSET(G323,0,0,64,1),0),2)</f>
        <v>15.5464065621</v>
      </c>
      <c r="K330" s="63">
        <f ca="1">INDEX(H323:I386,MATCH(J330,H323:H386,0),2)</f>
        <v>82.481257309599997</v>
      </c>
      <c r="L330" s="64">
        <f>MATCH("Треугольник",$G$131:G386,0)</f>
        <v>2</v>
      </c>
    </row>
    <row r="331" spans="1:25" ht="13.5" thickBot="1" x14ac:dyDescent="0.25">
      <c r="A331" s="15">
        <v>6</v>
      </c>
      <c r="B331" s="7">
        <v>1388.8888888889001</v>
      </c>
      <c r="C331" s="7">
        <v>0</v>
      </c>
      <c r="D331" s="7"/>
      <c r="E331" s="29">
        <f t="shared" si="80"/>
        <v>1388.8888888889001</v>
      </c>
      <c r="F331" s="2">
        <f t="shared" si="78"/>
        <v>0</v>
      </c>
      <c r="G331" s="53" t="s">
        <v>24</v>
      </c>
      <c r="H331" s="7">
        <v>56.481497584499998</v>
      </c>
      <c r="I331" s="7">
        <v>58.885146911900001</v>
      </c>
      <c r="J331" s="72">
        <f ca="1">INDEX(OFFSET(G323,L330,0,64-L330,2),MATCH("Треугольник",OFFSET(G323,L330,0,64-L330,1),0),2)</f>
        <v>-43.388095448000001</v>
      </c>
      <c r="K331" s="63">
        <f ca="1">INDEX(H323:I386,MATCH(J331,H323:H386,0),2)</f>
        <v>94.931186499299997</v>
      </c>
      <c r="L331" s="66">
        <f ca="1">MATCH("Треугольник",OFFSET($G$67,L330,0,64-L330,1),0)+L330</f>
        <v>14</v>
      </c>
    </row>
    <row r="332" spans="1:25" ht="13.5" thickBot="1" x14ac:dyDescent="0.25">
      <c r="A332" s="15">
        <v>6</v>
      </c>
      <c r="B332" s="7">
        <v>1388.8888888889305</v>
      </c>
      <c r="C332" s="7">
        <v>0.48332194670611478</v>
      </c>
      <c r="D332" s="7"/>
      <c r="E332" s="29">
        <f t="shared" si="80"/>
        <v>1229.8000356294997</v>
      </c>
      <c r="F332" s="2">
        <f t="shared" si="78"/>
        <v>645.44885006080005</v>
      </c>
      <c r="G332" s="51" t="s">
        <v>22</v>
      </c>
      <c r="H332" s="7">
        <v>69.975927564000003</v>
      </c>
      <c r="I332" s="7">
        <v>118.0163491867</v>
      </c>
      <c r="J332" s="72">
        <f ca="1">INDEX(OFFSET(G323,L331,0,64-L331,2),MATCH("Треугольник",OFFSET(G323,L331,0,64-L331,1),0),2)</f>
        <v>31.227842566100001</v>
      </c>
      <c r="K332" s="63">
        <f ca="1">INDEX(H323:I386,MATCH(J332,H323:H386,0),2)</f>
        <v>-11.5101682393</v>
      </c>
      <c r="L332" s="66">
        <f t="shared" ref="L332:L338" ca="1" si="81">MATCH("Треугольник",OFFSET($G$67,L331,0,64-L331,1),0)+L331</f>
        <v>18</v>
      </c>
    </row>
    <row r="333" spans="1:25" ht="13.5" thickBot="1" x14ac:dyDescent="0.25">
      <c r="A333" s="15">
        <v>6</v>
      </c>
      <c r="B333" s="7">
        <v>1388.8888888888798</v>
      </c>
      <c r="C333" s="7">
        <v>0.96664389341222468</v>
      </c>
      <c r="D333" s="7"/>
      <c r="E333" s="29">
        <f t="shared" si="80"/>
        <v>788.97881490440011</v>
      </c>
      <c r="F333" s="2">
        <f t="shared" si="78"/>
        <v>1143.0331470745</v>
      </c>
      <c r="G333" s="52" t="s">
        <v>23</v>
      </c>
      <c r="H333" s="7">
        <v>42.842325428099997</v>
      </c>
      <c r="I333" s="7">
        <v>161.45562636779999</v>
      </c>
      <c r="J333" s="72">
        <f ca="1">INDEX(OFFSET(G323,L332,0,64-L332,2),MATCH("Треугольник",OFFSET(G323,L332,0,64-L332,1),0),2)</f>
        <v>82.846649398400004</v>
      </c>
      <c r="K333" s="63">
        <f ca="1">INDEX(H323:I386,MATCH(J333,H323:H386,0),2)</f>
        <v>45.197774046500001</v>
      </c>
      <c r="L333" s="66">
        <f t="shared" ca="1" si="81"/>
        <v>22</v>
      </c>
    </row>
    <row r="334" spans="1:25" ht="13.5" thickBot="1" x14ac:dyDescent="0.25">
      <c r="A334" s="15">
        <v>6</v>
      </c>
      <c r="B334" s="7">
        <v>1388.8888888889062</v>
      </c>
      <c r="C334" s="7">
        <v>1.4499658401183457</v>
      </c>
      <c r="D334" s="7"/>
      <c r="E334" s="29">
        <f t="shared" si="80"/>
        <v>167.41205591020108</v>
      </c>
      <c r="F334" s="2">
        <f t="shared" si="78"/>
        <v>1378.7623251361999</v>
      </c>
      <c r="G334" s="54" t="s">
        <v>25</v>
      </c>
      <c r="H334" s="7">
        <v>5.1067360481000001</v>
      </c>
      <c r="I334" s="7">
        <v>162.97015075990001</v>
      </c>
      <c r="J334" s="72">
        <f ca="1">INDEX(OFFSET(G323,L333,0,64-L333,2),MATCH("Треугольник",OFFSET(G323,L333,0,64-L333,1),0),2)</f>
        <v>-2.3039440459999998</v>
      </c>
      <c r="K334" s="63">
        <f ca="1">INDEX(H323:I386,MATCH(J334,H323:H386,0),2)</f>
        <v>6.7262198940999998</v>
      </c>
      <c r="L334" s="66">
        <f t="shared" ca="1" si="81"/>
        <v>32</v>
      </c>
    </row>
    <row r="335" spans="1:25" ht="13.5" thickBot="1" x14ac:dyDescent="0.25">
      <c r="A335" s="15">
        <v>6</v>
      </c>
      <c r="B335" s="7">
        <v>1388.8888888888882</v>
      </c>
      <c r="C335" s="7">
        <v>1.9332877868245057</v>
      </c>
      <c r="D335" s="7"/>
      <c r="E335" s="29">
        <f t="shared" si="80"/>
        <v>-492.50678755909991</v>
      </c>
      <c r="F335" s="2">
        <f t="shared" si="78"/>
        <v>1298.6336703964002</v>
      </c>
      <c r="G335" s="53" t="s">
        <v>24</v>
      </c>
      <c r="H335" s="7">
        <v>-25.996062757499999</v>
      </c>
      <c r="I335" s="7">
        <v>138.1837018503</v>
      </c>
      <c r="J335" s="72">
        <f ca="1">INDEX(OFFSET(G323,L334,0,64-L334,2),MATCH("Треугольник",OFFSET(G323,L334,0,64-L334,1),0),2)</f>
        <v>62.289888704900001</v>
      </c>
      <c r="K335" s="63">
        <f ca="1">INDEX(H323:I386,MATCH(J335,H323:H386,0),2)</f>
        <v>-28.436947112599999</v>
      </c>
      <c r="L335" s="66">
        <f t="shared" ca="1" si="81"/>
        <v>37</v>
      </c>
    </row>
    <row r="336" spans="1:25" ht="13.5" thickBot="1" x14ac:dyDescent="0.25">
      <c r="A336" s="15">
        <v>6</v>
      </c>
      <c r="B336" s="7">
        <v>1388.8888888889221</v>
      </c>
      <c r="C336" s="7">
        <v>2.4166097335306356</v>
      </c>
      <c r="D336" s="7"/>
      <c r="E336" s="29">
        <f t="shared" si="80"/>
        <v>-1039.5982613487997</v>
      </c>
      <c r="F336" s="2">
        <f t="shared" si="78"/>
        <v>921.00369200110015</v>
      </c>
      <c r="G336" s="49" t="s">
        <v>20</v>
      </c>
      <c r="H336" s="7">
        <v>-43.388095448000001</v>
      </c>
      <c r="I336" s="7">
        <v>94.931186499299997</v>
      </c>
      <c r="J336" s="72">
        <f ca="1">INDEX(OFFSET(G323,L335,0,64-L335,2),MATCH("Треугольник",OFFSET(G323,L335,0,64-L335,1),0),2)</f>
        <v>129.1692358009</v>
      </c>
      <c r="K336" s="63">
        <f ca="1">INDEX(H323:I386,MATCH(J336,H323:H386,0),2)</f>
        <v>197.9468242561</v>
      </c>
      <c r="L336" s="66">
        <f t="shared" ca="1" si="81"/>
        <v>43</v>
      </c>
    </row>
    <row r="337" spans="1:39" ht="13.5" thickBot="1" x14ac:dyDescent="0.25">
      <c r="A337" s="15">
        <v>6</v>
      </c>
      <c r="B337" s="7">
        <v>1388.8888888888732</v>
      </c>
      <c r="C337" s="7">
        <v>2.8999316802366941</v>
      </c>
      <c r="D337" s="7"/>
      <c r="E337" s="29">
        <f t="shared" si="80"/>
        <v>-1348.5303019805999</v>
      </c>
      <c r="F337" s="2">
        <f t="shared" si="78"/>
        <v>332.38286706610012</v>
      </c>
      <c r="G337" s="54" t="s">
        <v>25</v>
      </c>
      <c r="H337" s="7">
        <v>-39.519460344999999</v>
      </c>
      <c r="I337" s="7">
        <v>31.5784286212</v>
      </c>
      <c r="J337" s="72">
        <f ca="1">INDEX(OFFSET(G323,L336,0,64-L336,2),MATCH("Треугольник",OFFSET(G323,L336,0,64-L336,1),0),2)</f>
        <v>-5.2532753133999996</v>
      </c>
      <c r="K337" s="63">
        <f ca="1">INDEX(H323:I386,MATCH(J337,H323:H386,0),2)</f>
        <v>256.14664624800002</v>
      </c>
      <c r="L337" s="66">
        <f t="shared" ca="1" si="81"/>
        <v>47</v>
      </c>
    </row>
    <row r="338" spans="1:39" ht="13.5" thickBot="1" x14ac:dyDescent="0.25">
      <c r="A338" s="15">
        <v>6</v>
      </c>
      <c r="B338" s="7">
        <v>1388.8888888888732</v>
      </c>
      <c r="C338" s="7">
        <v>3.3832536269428921</v>
      </c>
      <c r="D338" s="7"/>
      <c r="E338" s="29">
        <f t="shared" si="80"/>
        <v>-1348.5303019806001</v>
      </c>
      <c r="F338" s="2">
        <f t="shared" si="78"/>
        <v>-332.38286706609972</v>
      </c>
      <c r="G338" s="50" t="s">
        <v>19</v>
      </c>
      <c r="H338" s="7">
        <v>-2.1823126996000002</v>
      </c>
      <c r="I338" s="7">
        <v>4.3097501176000002</v>
      </c>
      <c r="J338" s="72">
        <f ca="1">INDEX(OFFSET(G323,L337,0,64-L337,2),MATCH("Треугольник",OFFSET(G323,L337,0,64-L337,1),0),2)</f>
        <v>142.47295685110001</v>
      </c>
      <c r="K338" s="63">
        <f ca="1">INDEX(H323:I386,MATCH(J338,H323:H386,0),2)</f>
        <v>-9.9120439775999998</v>
      </c>
      <c r="L338" s="69">
        <f t="shared" ca="1" si="81"/>
        <v>63</v>
      </c>
    </row>
    <row r="339" spans="1:39" ht="13.5" thickBot="1" x14ac:dyDescent="0.25">
      <c r="A339" s="15">
        <v>6</v>
      </c>
      <c r="B339" s="7">
        <v>1388.8888888889221</v>
      </c>
      <c r="C339" s="7">
        <v>3.8665755736489507</v>
      </c>
      <c r="D339" s="7"/>
      <c r="E339" s="29">
        <f t="shared" si="80"/>
        <v>-1039.5982613488</v>
      </c>
      <c r="F339" s="2">
        <f t="shared" si="78"/>
        <v>-921.00369200109981</v>
      </c>
      <c r="G339" s="51" t="s">
        <v>22</v>
      </c>
      <c r="H339" s="7">
        <v>28.8439567669</v>
      </c>
      <c r="I339" s="7">
        <v>-29.859732008600002</v>
      </c>
      <c r="J339" s="62">
        <f ca="1">INDEX(G323:H386,MATCH("Круг",OFFSET(G323,0,0,64,1),0),2)</f>
        <v>-24.646839184400001</v>
      </c>
      <c r="K339" s="63">
        <f ca="1">INDEX(H323:I386,MATCH(J339,H323:H386,0),2)</f>
        <v>99.229418711899996</v>
      </c>
      <c r="L339" s="64">
        <f>MATCH("Круг",$G$131:$G$194,0)</f>
        <v>3</v>
      </c>
    </row>
    <row r="340" spans="1:39" ht="13.5" thickBot="1" x14ac:dyDescent="0.25">
      <c r="A340" s="15">
        <v>6</v>
      </c>
      <c r="B340" s="7">
        <v>1388.8888888888882</v>
      </c>
      <c r="C340" s="7">
        <v>4.3498975203550803</v>
      </c>
      <c r="D340" s="7"/>
      <c r="E340" s="29">
        <f t="shared" si="80"/>
        <v>-492.50678755910047</v>
      </c>
      <c r="F340" s="2">
        <f t="shared" si="78"/>
        <v>-1298.6336703964</v>
      </c>
      <c r="G340" s="49" t="s">
        <v>20</v>
      </c>
      <c r="H340" s="7">
        <v>31.227842566100001</v>
      </c>
      <c r="I340" s="7">
        <v>-11.5101682393</v>
      </c>
      <c r="J340" s="65">
        <f ca="1">INDEX(OFFSET(G323,L339,0,64-L339,2),MATCH("Круг",OFFSET(G323,L339,0,64-L339,1),0),2)</f>
        <v>24.807625916799999</v>
      </c>
      <c r="K340" s="63">
        <f ca="1">INDEX(H323:I386,MATCH(J340,H323:H386,0),2)</f>
        <v>10.989985774899999</v>
      </c>
      <c r="L340" s="66">
        <f ca="1">MATCH("Круг",OFFSET($G$131,L339,0,64-L339,1),0)+L339</f>
        <v>7</v>
      </c>
    </row>
    <row r="341" spans="1:39" ht="13.5" thickBot="1" x14ac:dyDescent="0.25">
      <c r="A341" s="15">
        <v>6</v>
      </c>
      <c r="B341" s="7">
        <v>1388.8888888889062</v>
      </c>
      <c r="C341" s="7">
        <v>4.8332194670612409</v>
      </c>
      <c r="D341" s="7"/>
      <c r="E341" s="29">
        <f t="shared" si="80"/>
        <v>167.41205591020139</v>
      </c>
      <c r="F341" s="2">
        <f t="shared" si="78"/>
        <v>-1378.7623251361999</v>
      </c>
      <c r="G341" s="52" t="s">
        <v>23</v>
      </c>
      <c r="H341" s="7">
        <v>49.849686971799997</v>
      </c>
      <c r="I341" s="7">
        <v>-27.381022955999999</v>
      </c>
      <c r="J341" s="65">
        <f ca="1">INDEX(OFFSET(G323,L340,0,64-L340,2),MATCH("Круг",OFFSET(G323,L340,0,64-L340,1),0),2)</f>
        <v>-2.1823126996000002</v>
      </c>
      <c r="K341" s="63">
        <f ca="1">INDEX(H323:I386,MATCH(J341,H323:H386,0),2)</f>
        <v>4.3097501176000002</v>
      </c>
      <c r="L341" s="66">
        <f t="shared" ref="L341:L349" ca="1" si="82">MATCH("Круг",OFFSET($G$131,L340,0,64-L340,1),0)+L340</f>
        <v>16</v>
      </c>
    </row>
    <row r="342" spans="1:39" ht="13.5" thickBot="1" x14ac:dyDescent="0.25">
      <c r="A342" s="15">
        <v>6</v>
      </c>
      <c r="B342" s="7">
        <v>1388.8888888888798</v>
      </c>
      <c r="C342" s="7">
        <v>5.3165414137673617</v>
      </c>
      <c r="D342" s="7"/>
      <c r="E342" s="29">
        <f t="shared" si="80"/>
        <v>788.9788149044</v>
      </c>
      <c r="F342" s="2">
        <f t="shared" si="78"/>
        <v>-1143.0331470745002</v>
      </c>
      <c r="G342" s="51" t="s">
        <v>22</v>
      </c>
      <c r="H342" s="7">
        <v>78.953448895500003</v>
      </c>
      <c r="I342" s="7">
        <v>-9.2417387811000005</v>
      </c>
      <c r="J342" s="65">
        <f ca="1">INDEX(OFFSET(G323,L341,0,64-L341,2),MATCH("Круг",OFFSET(G323,L341,0,64-L341,1),0),2)</f>
        <v>76.508745821199994</v>
      </c>
      <c r="K342" s="63">
        <f ca="1">INDEX(H323:I386,MATCH(J342,H323:H386,0),2)</f>
        <v>43.3782552849</v>
      </c>
      <c r="L342" s="66">
        <f t="shared" ca="1" si="82"/>
        <v>21</v>
      </c>
    </row>
    <row r="343" spans="1:39" ht="13.5" thickBot="1" x14ac:dyDescent="0.25">
      <c r="A343" s="15">
        <v>6</v>
      </c>
      <c r="B343" s="7">
        <v>1388.8888888889305</v>
      </c>
      <c r="C343" s="7">
        <v>5.7998633604734717</v>
      </c>
      <c r="D343" s="7"/>
      <c r="E343" s="29">
        <f t="shared" si="80"/>
        <v>1229.8000356294997</v>
      </c>
      <c r="F343" s="2">
        <f t="shared" si="78"/>
        <v>-645.44885006079994</v>
      </c>
      <c r="G343" s="50" t="s">
        <v>19</v>
      </c>
      <c r="H343" s="7">
        <v>76.508745821199994</v>
      </c>
      <c r="I343" s="7">
        <v>43.3782552849</v>
      </c>
      <c r="J343" s="65">
        <f ca="1">INDEX(OFFSET(G323,L342,0,64-L342,2),MATCH("Круг",OFFSET(G323,L342,0,64-L342,1),0),2)</f>
        <v>95.125894958000003</v>
      </c>
      <c r="K343" s="63">
        <f ca="1">INDEX(H323:I386,MATCH(J343,H323:H386,0),2)</f>
        <v>125.3523474842</v>
      </c>
      <c r="L343" s="66">
        <f t="shared" ca="1" si="82"/>
        <v>23</v>
      </c>
    </row>
    <row r="344" spans="1:39" ht="13.5" thickBot="1" x14ac:dyDescent="0.25">
      <c r="A344" s="15">
        <v>6</v>
      </c>
      <c r="B344" s="7">
        <v>1944.4444444444</v>
      </c>
      <c r="C344" s="7">
        <v>0</v>
      </c>
      <c r="D344" s="7"/>
      <c r="E344" s="29">
        <f t="shared" si="80"/>
        <v>1944.4444444444</v>
      </c>
      <c r="F344" s="2">
        <f t="shared" si="78"/>
        <v>0</v>
      </c>
      <c r="G344" s="49" t="s">
        <v>20</v>
      </c>
      <c r="H344" s="7">
        <v>82.846649398400004</v>
      </c>
      <c r="I344" s="7">
        <v>45.197774046500001</v>
      </c>
      <c r="J344" s="65">
        <f ca="1">INDEX(OFFSET(G323,L343,0,64-L343,2),MATCH("Круг",OFFSET(G323,L343,0,64-L343,1),0),2)</f>
        <v>11.9883636712</v>
      </c>
      <c r="K344" s="63">
        <f ca="1">INDEX(H323:I386,MATCH(J344,H323:H386,0),2)</f>
        <v>215.0580498468</v>
      </c>
      <c r="L344" s="66">
        <f t="shared" ca="1" si="82"/>
        <v>26</v>
      </c>
    </row>
    <row r="345" spans="1:39" ht="13.5" thickBot="1" x14ac:dyDescent="0.25">
      <c r="A345" s="15">
        <v>6</v>
      </c>
      <c r="B345" s="7">
        <v>1944.444444444473</v>
      </c>
      <c r="C345" s="7">
        <v>0.33069396353575897</v>
      </c>
      <c r="D345" s="7"/>
      <c r="E345" s="29">
        <f t="shared" si="80"/>
        <v>1839.0890810845999</v>
      </c>
      <c r="F345" s="2">
        <f t="shared" si="78"/>
        <v>631.36007900909999</v>
      </c>
      <c r="G345" s="50" t="s">
        <v>19</v>
      </c>
      <c r="H345" s="7">
        <v>95.125894958000003</v>
      </c>
      <c r="I345" s="7">
        <v>125.3523474842</v>
      </c>
      <c r="J345" s="65">
        <f ca="1">INDEX(OFFSET(G323,L344,0,64-L344,2),MATCH("Круг",OFFSET(G323,L344,0,64-L344,1),0),2)</f>
        <v>-31.3662309881</v>
      </c>
      <c r="K345" s="63">
        <f ca="1">INDEX(H323:I386,MATCH(J345,H323:H386,0),2)</f>
        <v>81.027101547399994</v>
      </c>
      <c r="L345" s="66">
        <f t="shared" ca="1" si="82"/>
        <v>30</v>
      </c>
    </row>
    <row r="346" spans="1:39" ht="13.5" thickBot="1" x14ac:dyDescent="0.25">
      <c r="A346" s="15">
        <v>6</v>
      </c>
      <c r="B346" s="7">
        <v>1944.4444444444775</v>
      </c>
      <c r="C346" s="7">
        <v>0.6613879270715376</v>
      </c>
      <c r="D346" s="7"/>
      <c r="E346" s="29">
        <f t="shared" si="80"/>
        <v>1534.4398793819</v>
      </c>
      <c r="F346" s="2">
        <f t="shared" si="78"/>
        <v>1194.3024968965999</v>
      </c>
      <c r="G346" s="53" t="s">
        <v>24</v>
      </c>
      <c r="H346" s="7">
        <v>53.6234439714</v>
      </c>
      <c r="I346" s="7">
        <v>141.2262513828</v>
      </c>
      <c r="J346" s="65">
        <f ca="1">INDEX(OFFSET(G323,L345,0,64-L345,2),MATCH("Круг",OFFSET(G323,L345,0,64-L345,1),0),2)</f>
        <v>21.180353260899999</v>
      </c>
      <c r="K346" s="63">
        <f ca="1">INDEX(H323:I386,MATCH(J346,H323:H386,0),2)</f>
        <v>-48.305159040699998</v>
      </c>
      <c r="L346" s="66">
        <f t="shared" ca="1" si="82"/>
        <v>34</v>
      </c>
    </row>
    <row r="347" spans="1:39" ht="13.5" thickBot="1" x14ac:dyDescent="0.25">
      <c r="A347" s="15">
        <v>6</v>
      </c>
      <c r="B347" s="7">
        <v>1944.4444444444632</v>
      </c>
      <c r="C347" s="7">
        <v>0.99208189060729379</v>
      </c>
      <c r="D347" s="7"/>
      <c r="E347" s="29">
        <f t="shared" si="80"/>
        <v>1063.5103074603001</v>
      </c>
      <c r="F347" s="2">
        <f t="shared" si="78"/>
        <v>1627.8237077327001</v>
      </c>
      <c r="G347" s="48" t="s">
        <v>21</v>
      </c>
      <c r="H347" s="7">
        <v>42.051811201200003</v>
      </c>
      <c r="I347" s="7">
        <v>205.31733636249999</v>
      </c>
      <c r="J347" s="65">
        <f ca="1">INDEX(OFFSET(G323,L346,0,64-L346,2),MATCH("Круг",OFFSET(G323,L346,0,64-L346,1),0),2)</f>
        <v>-31.198496054300001</v>
      </c>
      <c r="K347" s="63">
        <f ca="1">INDEX(H323:I386,MATCH(J347,H323:H386,0),2)</f>
        <v>217.08303779190001</v>
      </c>
      <c r="L347" s="66">
        <f t="shared" ca="1" si="82"/>
        <v>48</v>
      </c>
      <c r="AM347" s="86"/>
    </row>
    <row r="348" spans="1:39" ht="13.5" thickBot="1" x14ac:dyDescent="0.25">
      <c r="A348" s="15">
        <v>6</v>
      </c>
      <c r="B348" s="7">
        <v>1944.4444444444548</v>
      </c>
      <c r="C348" s="7">
        <v>1.3227758541430534</v>
      </c>
      <c r="D348" s="7"/>
      <c r="E348" s="29">
        <f t="shared" si="80"/>
        <v>477.33289166270038</v>
      </c>
      <c r="F348" s="2">
        <f t="shared" si="78"/>
        <v>1884.9449615486999</v>
      </c>
      <c r="G348" s="50" t="s">
        <v>19</v>
      </c>
      <c r="H348" s="7">
        <v>11.9883636712</v>
      </c>
      <c r="I348" s="7">
        <v>215.0580498468</v>
      </c>
      <c r="J348" s="65">
        <f ca="1">INDEX(OFFSET(G323,L347,0,64-L347,2),MATCH("Круг",OFFSET(G323,L347,0,64-L347,1),0),2)</f>
        <v>11.818693572800001</v>
      </c>
      <c r="K348" s="63">
        <f ca="1">INDEX(H323:I386,MATCH(J348,H323:H386,0),2)</f>
        <v>-93.207302721199994</v>
      </c>
      <c r="L348" s="66">
        <f t="shared" ca="1" si="82"/>
        <v>58</v>
      </c>
    </row>
    <row r="349" spans="1:39" ht="13.5" thickBot="1" x14ac:dyDescent="0.25">
      <c r="A349" s="15">
        <v>6</v>
      </c>
      <c r="B349" s="7">
        <v>1944.4444444444389</v>
      </c>
      <c r="C349" s="7">
        <v>1.6534698176788196</v>
      </c>
      <c r="D349" s="7"/>
      <c r="E349" s="29">
        <f t="shared" si="80"/>
        <v>-160.57094952949794</v>
      </c>
      <c r="F349" s="2">
        <f t="shared" si="78"/>
        <v>1937.8031808462999</v>
      </c>
      <c r="G349" s="51" t="s">
        <v>22</v>
      </c>
      <c r="H349" s="7">
        <v>-20.355322407599999</v>
      </c>
      <c r="I349" s="7">
        <v>191.92151752679999</v>
      </c>
      <c r="J349" s="65">
        <f ca="1">INDEX(OFFSET(G323,L348,0,64-L348,2),MATCH("Круг",OFFSET(G323,L348,0,64-L348,1),0),2)</f>
        <v>111.516830007</v>
      </c>
      <c r="K349" s="63">
        <f ca="1">INDEX(H323:I386,MATCH(J349,H323:H386,0),2)</f>
        <v>-33.317630235099998</v>
      </c>
      <c r="L349" s="66">
        <f t="shared" ca="1" si="82"/>
        <v>61</v>
      </c>
    </row>
    <row r="350" spans="1:39" ht="13.5" thickBot="1" x14ac:dyDescent="0.25">
      <c r="A350" s="15">
        <v>6</v>
      </c>
      <c r="B350" s="7">
        <v>1944.4444444444059</v>
      </c>
      <c r="C350" s="7">
        <v>1.9841637812146047</v>
      </c>
      <c r="D350" s="7"/>
      <c r="E350" s="29">
        <f t="shared" si="80"/>
        <v>-781.07443682520011</v>
      </c>
      <c r="F350" s="2">
        <f t="shared" si="78"/>
        <v>1780.6703573847999</v>
      </c>
      <c r="G350" s="52" t="s">
        <v>23</v>
      </c>
      <c r="H350" s="7">
        <v>-25.7625049474</v>
      </c>
      <c r="I350" s="7">
        <v>192.1455603613</v>
      </c>
      <c r="J350" s="62">
        <f ca="1">INDEX(G323:H386,MATCH("Крест",OFFSET(G323,0,0,64,1),0),2)</f>
        <v>54.5162310057</v>
      </c>
      <c r="K350" s="63">
        <f ca="1">INDEX(H323:I386,MATCH(J350,H323:H386,0),2)</f>
        <v>24.229334569500001</v>
      </c>
      <c r="L350" s="64">
        <f>MATCH("Крест",$G$67:$G$130,0)</f>
        <v>4</v>
      </c>
    </row>
    <row r="351" spans="1:39" ht="13.5" thickBot="1" x14ac:dyDescent="0.25">
      <c r="A351" s="15">
        <v>6</v>
      </c>
      <c r="B351" s="7">
        <v>1944.4444444444532</v>
      </c>
      <c r="C351" s="7">
        <v>2.3148577447503875</v>
      </c>
      <c r="D351" s="7"/>
      <c r="E351" s="29">
        <f t="shared" si="80"/>
        <v>-1316.9363892722997</v>
      </c>
      <c r="F351" s="2">
        <f t="shared" si="78"/>
        <v>1430.5742707533002</v>
      </c>
      <c r="G351" s="48" t="s">
        <v>21</v>
      </c>
      <c r="H351" s="7">
        <v>-39.322462033400001</v>
      </c>
      <c r="I351" s="7">
        <v>127.826858898</v>
      </c>
      <c r="J351" s="65">
        <f ca="1">INDEX(OFFSET(G323,L350,0,64-L350,2),MATCH("Крест",OFFSET(G323,L350,0,64-L350,1),0),2)</f>
        <v>69.975927564000003</v>
      </c>
      <c r="K351" s="63">
        <f ca="1">INDEX(H323:I386,MATCH(J351,H323:H386,0),2)</f>
        <v>118.0163491867</v>
      </c>
      <c r="L351" s="66">
        <f ca="1">MATCH("Крест",OFFSET($G$67,L350,0,64-L350,1),0)+L350</f>
        <v>10</v>
      </c>
    </row>
    <row r="352" spans="1:39" ht="13.5" thickBot="1" x14ac:dyDescent="0.25">
      <c r="A352" s="15">
        <v>6</v>
      </c>
      <c r="B352" s="7">
        <v>1944.4444444444898</v>
      </c>
      <c r="C352" s="7">
        <v>2.6455517082861273</v>
      </c>
      <c r="D352" s="7"/>
      <c r="E352" s="29">
        <f t="shared" si="80"/>
        <v>-1710.0878495681998</v>
      </c>
      <c r="F352" s="2">
        <f t="shared" si="78"/>
        <v>925.45326423880033</v>
      </c>
      <c r="G352" s="50" t="s">
        <v>19</v>
      </c>
      <c r="H352" s="7">
        <v>-31.3662309881</v>
      </c>
      <c r="I352" s="7">
        <v>81.027101547399994</v>
      </c>
      <c r="J352" s="65">
        <f ca="1">INDEX(OFFSET(G323,L351,0,64-L351,2),MATCH("Крест",OFFSET(G323,L351,0,64-L351,1),0),2)</f>
        <v>28.8439567669</v>
      </c>
      <c r="K352" s="63">
        <f ca="1">INDEX(H323:I386,MATCH(J352,H323:H386,0),2)</f>
        <v>-29.859732008600002</v>
      </c>
      <c r="L352" s="66">
        <f t="shared" ref="L352:L360" ca="1" si="83">MATCH("Крест",OFFSET($G$67,L351,0,64-L351,1),0)+L351</f>
        <v>17</v>
      </c>
    </row>
    <row r="353" spans="1:12" ht="13.5" thickBot="1" x14ac:dyDescent="0.25">
      <c r="A353" s="15">
        <v>6</v>
      </c>
      <c r="B353" s="7">
        <v>1944.4444444444428</v>
      </c>
      <c r="C353" s="7">
        <v>2.9762456718218999</v>
      </c>
      <c r="D353" s="7"/>
      <c r="E353" s="29">
        <f t="shared" si="80"/>
        <v>-1917.9247566163999</v>
      </c>
      <c r="F353" s="2">
        <f t="shared" si="78"/>
        <v>320.04503665700042</v>
      </c>
      <c r="G353" s="51" t="s">
        <v>22</v>
      </c>
      <c r="H353" s="7">
        <v>-15.1076618965</v>
      </c>
      <c r="I353" s="7">
        <v>46.515986665</v>
      </c>
      <c r="J353" s="65">
        <f ca="1">INDEX(OFFSET(G323,L352,0,64-L352,2),MATCH("Крест",OFFSET(G323,L352,0,64-L352,1),0),2)</f>
        <v>78.953448895500003</v>
      </c>
      <c r="K353" s="63">
        <f ca="1">INDEX(H323:I386,MATCH(J353,H323:H386,0),2)</f>
        <v>-9.2417387811000005</v>
      </c>
      <c r="L353" s="66">
        <f t="shared" ca="1" si="83"/>
        <v>20</v>
      </c>
    </row>
    <row r="354" spans="1:12" ht="13.5" thickBot="1" x14ac:dyDescent="0.25">
      <c r="A354" s="15">
        <v>6</v>
      </c>
      <c r="B354" s="7">
        <v>1944.4444444444428</v>
      </c>
      <c r="C354" s="7">
        <v>3.3069396353576863</v>
      </c>
      <c r="D354" s="7"/>
      <c r="E354" s="29">
        <f t="shared" si="80"/>
        <v>-1917.9247566164001</v>
      </c>
      <c r="F354" s="2">
        <f t="shared" si="78"/>
        <v>-320.04503665699997</v>
      </c>
      <c r="G354" s="49" t="s">
        <v>20</v>
      </c>
      <c r="H354" s="7">
        <v>-2.3039440459999998</v>
      </c>
      <c r="I354" s="7">
        <v>6.7262198940999998</v>
      </c>
      <c r="J354" s="65">
        <f ca="1">INDEX(OFFSET(G323,L353,0,64-L353,2),MATCH("Крест",OFFSET(G323,L353,0,64-L353,1),0),2)</f>
        <v>-20.355322407599999</v>
      </c>
      <c r="K354" s="63">
        <f ca="1">INDEX(H323:I386,MATCH(J354,H323:H386,0),2)</f>
        <v>191.92151752679999</v>
      </c>
      <c r="L354" s="66">
        <f t="shared" ca="1" si="83"/>
        <v>27</v>
      </c>
    </row>
    <row r="355" spans="1:12" ht="13.5" thickBot="1" x14ac:dyDescent="0.25">
      <c r="A355" s="15">
        <v>6</v>
      </c>
      <c r="B355" s="7">
        <v>1944.4444444444898</v>
      </c>
      <c r="C355" s="7">
        <v>3.6376335988934589</v>
      </c>
      <c r="D355" s="7"/>
      <c r="E355" s="29">
        <f t="shared" si="80"/>
        <v>-1710.0878495682</v>
      </c>
      <c r="F355" s="2">
        <f t="shared" si="78"/>
        <v>-925.45326423879987</v>
      </c>
      <c r="G355" s="52" t="s">
        <v>23</v>
      </c>
      <c r="H355" s="7">
        <v>7.8049992200000001E-2</v>
      </c>
      <c r="I355" s="7">
        <v>-37.5895724055</v>
      </c>
      <c r="J355" s="65">
        <f ca="1">INDEX(OFFSET(G323,L354,0,64-L354,2),MATCH("Крест",OFFSET(G323,L354,0,64-L354,1),0),2)</f>
        <v>-15.1076618965</v>
      </c>
      <c r="K355" s="63">
        <f ca="1">INDEX(H323:I386,MATCH(J355,H323:H386,0),2)</f>
        <v>46.515986665</v>
      </c>
      <c r="L355" s="66">
        <f t="shared" ca="1" si="83"/>
        <v>31</v>
      </c>
    </row>
    <row r="356" spans="1:12" ht="13.5" thickBot="1" x14ac:dyDescent="0.25">
      <c r="A356" s="15">
        <v>6</v>
      </c>
      <c r="B356" s="7">
        <v>1944.4444444444532</v>
      </c>
      <c r="C356" s="7">
        <v>3.9683275624291987</v>
      </c>
      <c r="D356" s="7"/>
      <c r="E356" s="29">
        <f t="shared" si="80"/>
        <v>-1316.9363892722999</v>
      </c>
      <c r="F356" s="2">
        <f t="shared" si="78"/>
        <v>-1430.5742707532997</v>
      </c>
      <c r="G356" s="50" t="s">
        <v>19</v>
      </c>
      <c r="H356" s="7">
        <v>21.180353260899999</v>
      </c>
      <c r="I356" s="7">
        <v>-48.305159040699998</v>
      </c>
      <c r="J356" s="65">
        <f ca="1">INDEX(OFFSET(G323,L355,0,64-L355,2),MATCH("Крест",OFFSET(G323,L355,0,64-L355,1),0),2)</f>
        <v>59.103823094299997</v>
      </c>
      <c r="K356" s="63">
        <f ca="1">INDEX(H323:I386,MATCH(J356,H323:H386,0),2)</f>
        <v>264.82220605930002</v>
      </c>
      <c r="L356" s="66">
        <f t="shared" ca="1" si="83"/>
        <v>45</v>
      </c>
    </row>
    <row r="357" spans="1:12" ht="13.5" thickBot="1" x14ac:dyDescent="0.25">
      <c r="A357" s="15">
        <v>6</v>
      </c>
      <c r="B357" s="7">
        <v>1944.4444444444059</v>
      </c>
      <c r="C357" s="7">
        <v>4.2990215259649815</v>
      </c>
      <c r="D357" s="7"/>
      <c r="E357" s="29">
        <f t="shared" si="80"/>
        <v>-781.07443682520056</v>
      </c>
      <c r="F357" s="2">
        <f t="shared" si="78"/>
        <v>-1780.6703573847997</v>
      </c>
      <c r="G357" s="54" t="s">
        <v>25</v>
      </c>
      <c r="H357" s="7">
        <v>33.912826664800001</v>
      </c>
      <c r="I357" s="7">
        <v>-62.949465162400003</v>
      </c>
      <c r="J357" s="65">
        <f ca="1">INDEX(OFFSET(G323,L356,0,64-L356,2),MATCH("Крест",OFFSET(G323,L356,0,64-L356,1),0),2)</f>
        <v>-63.219221430600001</v>
      </c>
      <c r="K357" s="63">
        <f ca="1">INDEX(H323:I386,MATCH(J357,H323:H386,0),2)</f>
        <v>151.81019672139999</v>
      </c>
      <c r="L357" s="66">
        <f t="shared" ca="1" si="83"/>
        <v>50</v>
      </c>
    </row>
    <row r="358" spans="1:12" ht="13.5" thickBot="1" x14ac:dyDescent="0.25">
      <c r="A358" s="15">
        <v>6</v>
      </c>
      <c r="B358" s="7">
        <v>1944.4444444444389</v>
      </c>
      <c r="C358" s="7">
        <v>4.6297154895007662</v>
      </c>
      <c r="D358" s="7"/>
      <c r="E358" s="29">
        <f t="shared" si="80"/>
        <v>-160.57094952949927</v>
      </c>
      <c r="F358" s="2">
        <f t="shared" si="78"/>
        <v>-1937.8031808462999</v>
      </c>
      <c r="G358" s="53" t="s">
        <v>24</v>
      </c>
      <c r="H358" s="7">
        <v>23.523153709799999</v>
      </c>
      <c r="I358" s="7">
        <v>-54.221864122100001</v>
      </c>
      <c r="J358" s="65">
        <f ca="1">INDEX(OFFSET(G323,L357,0,64-L357,2),MATCH("Крест",OFFSET(G323,L357,0,64-L357,1),0),2)</f>
        <v>-1.1444159870999999</v>
      </c>
      <c r="K358" s="63">
        <f ca="1">INDEX(H323:I386,MATCH(J358,H323:H386,0),2)</f>
        <v>-88.777393599899995</v>
      </c>
      <c r="L358" s="66">
        <f t="shared" ca="1" si="83"/>
        <v>57</v>
      </c>
    </row>
    <row r="359" spans="1:12" ht="13.5" thickBot="1" x14ac:dyDescent="0.25">
      <c r="A359" s="15">
        <v>6</v>
      </c>
      <c r="B359" s="7">
        <v>1944.4444444444548</v>
      </c>
      <c r="C359" s="7">
        <v>4.960409453036533</v>
      </c>
      <c r="D359" s="7"/>
      <c r="E359" s="29">
        <f t="shared" si="80"/>
        <v>477.33289166270032</v>
      </c>
      <c r="F359" s="2">
        <f t="shared" si="78"/>
        <v>-1884.9449615486999</v>
      </c>
      <c r="G359" s="49" t="s">
        <v>20</v>
      </c>
      <c r="H359" s="7">
        <v>62.289888704900001</v>
      </c>
      <c r="I359" s="7">
        <v>-28.436947112599999</v>
      </c>
      <c r="J359" s="65">
        <f ca="1">INDEX(OFFSET(G323,L358,0,64-L358,2),MATCH("Крест",OFFSET(G323,L358,0,64-L358,1),0),2)</f>
        <v>60.170567826300001</v>
      </c>
      <c r="K359" s="63">
        <f ca="1">INDEX(H323:I386,MATCH(J359,H323:H386,0),2)</f>
        <v>-52.047429181299997</v>
      </c>
      <c r="L359" s="66">
        <f t="shared" ca="1" si="83"/>
        <v>60</v>
      </c>
    </row>
    <row r="360" spans="1:12" ht="13.5" thickBot="1" x14ac:dyDescent="0.25">
      <c r="A360" s="15">
        <v>6</v>
      </c>
      <c r="B360" s="7">
        <v>1944.4444444444632</v>
      </c>
      <c r="C360" s="7">
        <v>5.2911034165722928</v>
      </c>
      <c r="D360" s="7"/>
      <c r="E360" s="29">
        <f t="shared" si="80"/>
        <v>1063.5103074603001</v>
      </c>
      <c r="F360" s="2">
        <f t="shared" si="78"/>
        <v>-1627.8237077327001</v>
      </c>
      <c r="G360" s="54" t="s">
        <v>25</v>
      </c>
      <c r="H360" s="7">
        <v>76.079823921100001</v>
      </c>
      <c r="I360" s="7">
        <v>-40.694925240099998</v>
      </c>
      <c r="J360" s="65">
        <f ca="1">INDEX(OFFSET(G323,L359,0,64-L359,2),MATCH("Крест",OFFSET(G323,L359,0,64-L359,1),0),2)</f>
        <v>128.5686450675</v>
      </c>
      <c r="K360" s="63">
        <f ca="1">INDEX(H323:I386,MATCH(J360,H323:H386,0),2)</f>
        <v>34.959724216600002</v>
      </c>
      <c r="L360" s="69">
        <f t="shared" ca="1" si="83"/>
        <v>64</v>
      </c>
    </row>
    <row r="361" spans="1:12" ht="13.5" thickBot="1" x14ac:dyDescent="0.25">
      <c r="A361" s="15">
        <v>6</v>
      </c>
      <c r="B361" s="7">
        <v>1944.4444444444775</v>
      </c>
      <c r="C361" s="7">
        <v>5.621797380108049</v>
      </c>
      <c r="D361" s="7"/>
      <c r="E361" s="29">
        <f t="shared" si="80"/>
        <v>1534.4398793819</v>
      </c>
      <c r="F361" s="2">
        <f t="shared" si="78"/>
        <v>-1194.3024968965999</v>
      </c>
      <c r="G361" s="48" t="s">
        <v>21</v>
      </c>
      <c r="H361" s="7">
        <v>73.1877200542</v>
      </c>
      <c r="I361" s="7">
        <v>2.2010499457999999</v>
      </c>
      <c r="J361" s="62">
        <f ca="1">INDEX(G323:H386,MATCH("ГорЛиния",OFFSET(G323,0,0,64,1),0),2)</f>
        <v>-17.409277597999999</v>
      </c>
      <c r="K361" s="63">
        <f ca="1">INDEX(H323:I386,MATCH(J361,H323:H386,0),2)</f>
        <v>49.939526356599998</v>
      </c>
      <c r="L361" s="64">
        <f>MATCH("ГорЛиния",$G$67:$G$130,0)</f>
        <v>5</v>
      </c>
    </row>
    <row r="362" spans="1:12" ht="13.5" thickBot="1" x14ac:dyDescent="0.25">
      <c r="A362" s="15">
        <v>6</v>
      </c>
      <c r="B362" s="7">
        <v>1944.444444444473</v>
      </c>
      <c r="C362" s="7">
        <v>5.9524913436438274</v>
      </c>
      <c r="D362" s="7"/>
      <c r="E362" s="29">
        <f t="shared" si="80"/>
        <v>1839.0890810845999</v>
      </c>
      <c r="F362" s="2">
        <f t="shared" si="78"/>
        <v>-631.36007900910022</v>
      </c>
      <c r="G362" s="52" t="s">
        <v>23</v>
      </c>
      <c r="H362" s="7">
        <v>85.867032101199996</v>
      </c>
      <c r="I362" s="7">
        <v>23.5876260446</v>
      </c>
      <c r="J362" s="65">
        <f ca="1">INDEX(OFFSET(G323,L361,0,64-L361,2),MATCH("ГорЛиния",OFFSET(G323,L361,0,64-L361,1),0),2)</f>
        <v>42.842325428099997</v>
      </c>
      <c r="K362" s="63">
        <f ca="1">INDEX(H323:I386,MATCH(J362,H323:H386,0),2)</f>
        <v>161.45562636779999</v>
      </c>
      <c r="L362" s="66">
        <f ca="1">MATCH("ГорЛиния",OFFSET($G$67,L361,0,64-L361,1),0)+L361</f>
        <v>11</v>
      </c>
    </row>
    <row r="363" spans="1:12" ht="13.5" thickBot="1" x14ac:dyDescent="0.25">
      <c r="A363" s="15">
        <v>6</v>
      </c>
      <c r="B363" s="7">
        <v>2500</v>
      </c>
      <c r="C363" s="7">
        <v>0</v>
      </c>
      <c r="D363" s="7"/>
      <c r="E363" s="29">
        <f t="shared" si="80"/>
        <v>2500</v>
      </c>
      <c r="F363" s="2">
        <f t="shared" si="78"/>
        <v>0</v>
      </c>
      <c r="G363" s="54" t="s">
        <v>25</v>
      </c>
      <c r="H363" s="7">
        <v>112.4932397939</v>
      </c>
      <c r="I363" s="7">
        <v>82.076856141899995</v>
      </c>
      <c r="J363" s="65">
        <f ca="1">INDEX(OFFSET(G323,L362,0,64-L362,2),MATCH("ГорЛиния",OFFSET(G323,L362,0,64-L362,1),0),2)</f>
        <v>49.849686971799997</v>
      </c>
      <c r="K363" s="63">
        <f ca="1">INDEX(H323:I386,MATCH(J363,H323:H386,0),2)</f>
        <v>-27.381022955999999</v>
      </c>
      <c r="L363" s="66">
        <f t="shared" ref="L363:L368" ca="1" si="84">MATCH("ГорЛиния",OFFSET($G$67,L362,0,64-L362,1),0)+L362</f>
        <v>19</v>
      </c>
    </row>
    <row r="364" spans="1:12" ht="13.5" thickBot="1" x14ac:dyDescent="0.25">
      <c r="A364" s="15">
        <v>6</v>
      </c>
      <c r="B364" s="7">
        <v>2500.0000000000277</v>
      </c>
      <c r="C364" s="7">
        <v>0.26179938779914569</v>
      </c>
      <c r="D364" s="7"/>
      <c r="E364" s="29">
        <f t="shared" si="80"/>
        <v>2414.8145657227001</v>
      </c>
      <c r="F364" s="2">
        <f t="shared" si="78"/>
        <v>647.04761275630005</v>
      </c>
      <c r="G364" s="52" t="s">
        <v>23</v>
      </c>
      <c r="H364" s="7">
        <v>122.1982884991</v>
      </c>
      <c r="I364" s="7">
        <v>153.45199591880001</v>
      </c>
      <c r="J364" s="65">
        <f ca="1">INDEX(OFFSET(G323,L363,0,64-L363,2),MATCH("ГорЛиния",OFFSET(G323,L363,0,64-L363,1),0),2)</f>
        <v>-25.7625049474</v>
      </c>
      <c r="K364" s="63">
        <f ca="1">INDEX(H323:I386,MATCH(J364,H323:H386,0),2)</f>
        <v>192.1455603613</v>
      </c>
      <c r="L364" s="66">
        <f t="shared" ca="1" si="84"/>
        <v>28</v>
      </c>
    </row>
    <row r="365" spans="1:12" ht="13.5" thickBot="1" x14ac:dyDescent="0.25">
      <c r="A365" s="15">
        <v>6</v>
      </c>
      <c r="B365" s="7">
        <v>2500</v>
      </c>
      <c r="C365" s="7">
        <v>0.52359877559829826</v>
      </c>
      <c r="D365" s="7"/>
      <c r="E365" s="29">
        <f t="shared" si="80"/>
        <v>2165.0635094610975</v>
      </c>
      <c r="F365" s="2">
        <f t="shared" si="78"/>
        <v>1249.9999999999986</v>
      </c>
      <c r="G365" s="49" t="s">
        <v>20</v>
      </c>
      <c r="H365" s="7">
        <v>129.1692358009</v>
      </c>
      <c r="I365" s="7">
        <v>197.9468242561</v>
      </c>
      <c r="J365" s="65">
        <f ca="1">INDEX(OFFSET(G323,L364,0,64-L364,2),MATCH("ГорЛиния",OFFSET(G323,L364,0,64-L364,1),0),2)</f>
        <v>7.8049992200000001E-2</v>
      </c>
      <c r="K365" s="63">
        <f ca="1">INDEX(H323:I386,MATCH(J365,H323:H386,0),2)</f>
        <v>-37.5895724055</v>
      </c>
      <c r="L365" s="66">
        <f t="shared" ca="1" si="84"/>
        <v>33</v>
      </c>
    </row>
    <row r="366" spans="1:12" ht="13.5" thickBot="1" x14ac:dyDescent="0.25">
      <c r="A366" s="15">
        <v>6</v>
      </c>
      <c r="B366" s="7">
        <v>2500.0000000000441</v>
      </c>
      <c r="C366" s="7">
        <v>0.78539816339744828</v>
      </c>
      <c r="D366" s="7"/>
      <c r="E366" s="29">
        <f t="shared" si="80"/>
        <v>1767.7669529664001</v>
      </c>
      <c r="F366" s="2">
        <f t="shared" si="78"/>
        <v>1767.7669529663999</v>
      </c>
      <c r="G366" s="54" t="s">
        <v>25</v>
      </c>
      <c r="H366" s="7">
        <v>76.436993188599999</v>
      </c>
      <c r="I366" s="7">
        <v>246.07430022669999</v>
      </c>
      <c r="J366" s="65">
        <f ca="1">INDEX(OFFSET(G323,L365,0,64-L365,2),MATCH("ГорЛиния",OFFSET(G323,L365,0,64-L365,1),0),2)</f>
        <v>85.867032101199996</v>
      </c>
      <c r="K366" s="63">
        <f ca="1">INDEX(H323:I386,MATCH(J366,H323:H386,0),2)</f>
        <v>23.5876260446</v>
      </c>
      <c r="L366" s="66">
        <f t="shared" ca="1" si="84"/>
        <v>40</v>
      </c>
    </row>
    <row r="367" spans="1:12" ht="13.5" thickBot="1" x14ac:dyDescent="0.25">
      <c r="A367" s="15">
        <v>6</v>
      </c>
      <c r="B367" s="7">
        <v>2500</v>
      </c>
      <c r="C367" s="7">
        <v>1.0471975511965983</v>
      </c>
      <c r="D367" s="7"/>
      <c r="E367" s="29">
        <f t="shared" si="80"/>
        <v>1249.9999999999989</v>
      </c>
      <c r="F367" s="2">
        <f t="shared" si="78"/>
        <v>2165.0635094610975</v>
      </c>
      <c r="G367" s="51" t="s">
        <v>22</v>
      </c>
      <c r="H367" s="7">
        <v>59.103823094299997</v>
      </c>
      <c r="I367" s="7">
        <v>264.82220605930002</v>
      </c>
      <c r="J367" s="65">
        <f ca="1">INDEX(OFFSET(G323,L366,0,64-L366,2),MATCH("ГорЛиния",OFFSET(G323,L366,0,64-L366,1),0),2)</f>
        <v>122.1982884991</v>
      </c>
      <c r="K367" s="63">
        <f ca="1">INDEX(H323:I386,MATCH(J367,H323:H386,0),2)</f>
        <v>153.45199591880001</v>
      </c>
      <c r="L367" s="66">
        <f t="shared" ca="1" si="84"/>
        <v>42</v>
      </c>
    </row>
    <row r="368" spans="1:12" ht="13.5" thickBot="1" x14ac:dyDescent="0.25">
      <c r="A368" s="15">
        <v>6</v>
      </c>
      <c r="B368" s="7">
        <v>2500.0000000000277</v>
      </c>
      <c r="C368" s="7">
        <v>1.3089969389957512</v>
      </c>
      <c r="D368" s="7"/>
      <c r="E368" s="29">
        <f t="shared" si="80"/>
        <v>647.04761275629926</v>
      </c>
      <c r="F368" s="2">
        <f t="shared" si="78"/>
        <v>2414.8145657227001</v>
      </c>
      <c r="G368" s="53" t="s">
        <v>24</v>
      </c>
      <c r="H368" s="7">
        <v>10.6271284802</v>
      </c>
      <c r="I368" s="7">
        <v>257.62808224629998</v>
      </c>
      <c r="J368" s="65">
        <f ca="1">INDEX(OFFSET(G323,L367,0,64-L367,2),MATCH("ГорЛиния",OFFSET(G323,L367,0,64-L367,1),0),2)</f>
        <v>-58.418457445400001</v>
      </c>
      <c r="K368" s="63">
        <f ca="1">INDEX(H323:I386,MATCH(J368,H323:H386,0),2)</f>
        <v>55.871836617900001</v>
      </c>
      <c r="L368" s="69">
        <f t="shared" ca="1" si="84"/>
        <v>52</v>
      </c>
    </row>
    <row r="369" spans="1:39" ht="13.5" thickBot="1" x14ac:dyDescent="0.25">
      <c r="A369" s="15">
        <v>6</v>
      </c>
      <c r="B369" s="7">
        <v>2500</v>
      </c>
      <c r="C369" s="7">
        <v>1.5707963267948966</v>
      </c>
      <c r="D369" s="7"/>
      <c r="E369" s="29">
        <f t="shared" si="80"/>
        <v>1.531435568635775E-13</v>
      </c>
      <c r="F369" s="2">
        <f t="shared" si="78"/>
        <v>2500</v>
      </c>
      <c r="G369" s="49" t="s">
        <v>20</v>
      </c>
      <c r="H369" s="7">
        <v>-5.2532753133999996</v>
      </c>
      <c r="I369" s="7">
        <v>256.14664624800002</v>
      </c>
      <c r="J369" s="62">
        <f ca="1">INDEX(G323:H386,MATCH("Квадрат",OFFSET(G323,0,0,64,1),0),2)</f>
        <v>1.099689184</v>
      </c>
      <c r="K369" s="63">
        <f ca="1">INDEX(H323:I386,MATCH(J369,H323:H386,0),2)</f>
        <v>15.059376798700001</v>
      </c>
      <c r="L369" s="64">
        <f>MATCH("Квадрат",$G$67:$G$130,0)</f>
        <v>6</v>
      </c>
    </row>
    <row r="370" spans="1:39" ht="13.5" thickBot="1" x14ac:dyDescent="0.25">
      <c r="A370" s="15">
        <v>6</v>
      </c>
      <c r="B370" s="7">
        <v>2500.0000000000277</v>
      </c>
      <c r="C370" s="7">
        <v>1.8325957145940419</v>
      </c>
      <c r="D370" s="7"/>
      <c r="E370" s="29">
        <f t="shared" si="80"/>
        <v>-647.04761275629903</v>
      </c>
      <c r="F370" s="2">
        <f t="shared" si="78"/>
        <v>2414.8145657227001</v>
      </c>
      <c r="G370" s="50" t="s">
        <v>19</v>
      </c>
      <c r="H370" s="7">
        <v>-31.198496054300001</v>
      </c>
      <c r="I370" s="7">
        <v>217.08303779190001</v>
      </c>
      <c r="J370" s="65">
        <f ca="1">INDEX(OFFSET(G323,L369,0,64-L369,2),MATCH("Квадрат",OFFSET(G323,L369,0,64-L369,1),0),2)</f>
        <v>56.481497584499998</v>
      </c>
      <c r="K370" s="63">
        <f ca="1">INDEX(H323:I386,MATCH(J370,H323:H386,0),2)</f>
        <v>58.885146911900001</v>
      </c>
      <c r="L370" s="66">
        <f ca="1">MATCH("Квадрат",OFFSET($G$67,L369,0,64-L369,1),0)+L369</f>
        <v>9</v>
      </c>
    </row>
    <row r="371" spans="1:39" ht="13.5" thickBot="1" x14ac:dyDescent="0.25">
      <c r="A371" s="15">
        <v>6</v>
      </c>
      <c r="B371" s="7">
        <v>2500</v>
      </c>
      <c r="C371" s="7">
        <v>2.0943951023931948</v>
      </c>
      <c r="D371" s="7"/>
      <c r="E371" s="29">
        <f t="shared" si="80"/>
        <v>-1249.9999999999984</v>
      </c>
      <c r="F371" s="2">
        <f t="shared" si="78"/>
        <v>2165.0635094610975</v>
      </c>
      <c r="G371" s="54" t="s">
        <v>25</v>
      </c>
      <c r="H371" s="7">
        <v>-60.815023542500001</v>
      </c>
      <c r="I371" s="7">
        <v>192.96393322739999</v>
      </c>
      <c r="J371" s="65">
        <f ca="1">INDEX(OFFSET(G323,L370,0,64-L370,2),MATCH("Квадрат",OFFSET(G323,L370,0,64-L370,1),0),2)</f>
        <v>-25.996062757499999</v>
      </c>
      <c r="K371" s="63">
        <f ca="1">INDEX(H323:I386,MATCH(J371,H323:H386,0),2)</f>
        <v>138.1837018503</v>
      </c>
      <c r="L371" s="66">
        <f t="shared" ref="L371:L377" ca="1" si="85">MATCH("Квадрат",OFFSET($G$67,L370,0,64-L370,1),0)+L370</f>
        <v>13</v>
      </c>
    </row>
    <row r="372" spans="1:39" ht="13.5" thickBot="1" x14ac:dyDescent="0.25">
      <c r="A372" s="15">
        <v>6</v>
      </c>
      <c r="B372" s="7">
        <v>2500.0000000000441</v>
      </c>
      <c r="C372" s="7">
        <v>2.3561944901923448</v>
      </c>
      <c r="D372" s="7"/>
      <c r="E372" s="29">
        <f t="shared" si="80"/>
        <v>-1767.7669529663999</v>
      </c>
      <c r="F372" s="2">
        <f t="shared" si="78"/>
        <v>1767.7669529664001</v>
      </c>
      <c r="G372" s="51" t="s">
        <v>22</v>
      </c>
      <c r="H372" s="7">
        <v>-63.219221430600001</v>
      </c>
      <c r="I372" s="7">
        <v>151.81019672139999</v>
      </c>
      <c r="J372" s="65">
        <f ca="1">INDEX(OFFSET(G323,L371,0,64-L371,2),MATCH("Квадрат",OFFSET(G323,L371,0,64-L371,1),0),2)</f>
        <v>53.6234439714</v>
      </c>
      <c r="K372" s="63">
        <f ca="1">INDEX(H323:I386,MATCH(J372,H323:H386,0),2)</f>
        <v>141.2262513828</v>
      </c>
      <c r="L372" s="66">
        <f t="shared" ca="1" si="85"/>
        <v>24</v>
      </c>
    </row>
    <row r="373" spans="1:39" ht="13.5" thickBot="1" x14ac:dyDescent="0.25">
      <c r="A373" s="15">
        <v>6</v>
      </c>
      <c r="B373" s="7">
        <v>2500</v>
      </c>
      <c r="C373" s="7">
        <v>2.6179938779914949</v>
      </c>
      <c r="D373" s="7"/>
      <c r="E373" s="29">
        <f t="shared" si="80"/>
        <v>-2165.0635094610975</v>
      </c>
      <c r="F373" s="2">
        <f t="shared" si="78"/>
        <v>1249.9999999999989</v>
      </c>
      <c r="G373" s="53" t="s">
        <v>24</v>
      </c>
      <c r="H373" s="7">
        <v>-73.116612520399997</v>
      </c>
      <c r="I373" s="7">
        <v>95.345638346699999</v>
      </c>
      <c r="J373" s="65">
        <f ca="1">INDEX(OFFSET(G323,L372,0,64-L372,2),MATCH("Квадрат",OFFSET(G323,L372,0,64-L372,1),0),2)</f>
        <v>23.523153709799999</v>
      </c>
      <c r="K373" s="63">
        <f ca="1">INDEX(H323:I386,MATCH(J373,H323:H386,0),2)</f>
        <v>-54.221864122100001</v>
      </c>
      <c r="L373" s="66">
        <f t="shared" ca="1" si="85"/>
        <v>36</v>
      </c>
    </row>
    <row r="374" spans="1:39" ht="13.5" thickBot="1" x14ac:dyDescent="0.25">
      <c r="A374" s="15">
        <v>6</v>
      </c>
      <c r="B374" s="7">
        <v>2500.0000000000277</v>
      </c>
      <c r="C374" s="7">
        <v>2.8797932657906475</v>
      </c>
      <c r="D374" s="7"/>
      <c r="E374" s="29">
        <f t="shared" si="80"/>
        <v>-2414.8145657226996</v>
      </c>
      <c r="F374" s="2">
        <f t="shared" si="78"/>
        <v>647.04761275630005</v>
      </c>
      <c r="G374" s="52" t="s">
        <v>23</v>
      </c>
      <c r="H374" s="7">
        <v>-58.418457445400001</v>
      </c>
      <c r="I374" s="7">
        <v>55.871836617900001</v>
      </c>
      <c r="J374" s="65">
        <f ca="1">INDEX(OFFSET(G323,L373,0,64-L373,2),MATCH("Квадрат",OFFSET(G323,L373,0,64-L373,1),0),2)</f>
        <v>10.6271284802</v>
      </c>
      <c r="K374" s="63">
        <f ca="1">INDEX(H323:I386,MATCH(J374,H323:H386,0),2)</f>
        <v>257.62808224629998</v>
      </c>
      <c r="L374" s="66">
        <f t="shared" ca="1" si="85"/>
        <v>46</v>
      </c>
      <c r="AM374" s="86"/>
    </row>
    <row r="375" spans="1:39" ht="13.5" thickBot="1" x14ac:dyDescent="0.25">
      <c r="A375" s="15">
        <v>6</v>
      </c>
      <c r="B375" s="7">
        <v>2500</v>
      </c>
      <c r="C375" s="7">
        <v>3.1415926535897931</v>
      </c>
      <c r="D375" s="7"/>
      <c r="E375" s="29">
        <f t="shared" si="80"/>
        <v>-2500</v>
      </c>
      <c r="F375" s="2">
        <f t="shared" si="78"/>
        <v>3.06287113727155E-13</v>
      </c>
      <c r="G375" s="48" t="s">
        <v>21</v>
      </c>
      <c r="H375" s="7">
        <v>-75.758882938200003</v>
      </c>
      <c r="I375" s="7">
        <v>13.5383610577</v>
      </c>
      <c r="J375" s="65">
        <f ca="1">INDEX(OFFSET(G323,L374,0,64-L374,2),MATCH("Квадрат",OFFSET(G323,L374,0,64-L374,1),0),2)</f>
        <v>-73.116612520399997</v>
      </c>
      <c r="K375" s="63">
        <f ca="1">INDEX(H323:I386,MATCH(J375,H323:H386,0),2)</f>
        <v>95.345638346699999</v>
      </c>
      <c r="L375" s="66">
        <f t="shared" ca="1" si="85"/>
        <v>51</v>
      </c>
    </row>
    <row r="376" spans="1:39" ht="13.5" thickBot="1" x14ac:dyDescent="0.25">
      <c r="A376" s="15">
        <v>6</v>
      </c>
      <c r="B376" s="7">
        <v>2500.0000000000277</v>
      </c>
      <c r="C376" s="7">
        <v>3.4033920413889387</v>
      </c>
      <c r="D376" s="7"/>
      <c r="E376" s="29">
        <f t="shared" si="80"/>
        <v>-2414.8145657227001</v>
      </c>
      <c r="F376" s="2">
        <f t="shared" si="78"/>
        <v>-647.04761275629949</v>
      </c>
      <c r="G376" s="54" t="s">
        <v>25</v>
      </c>
      <c r="H376" s="7">
        <v>-35.667002691900002</v>
      </c>
      <c r="I376" s="7">
        <v>-28.049834508899998</v>
      </c>
      <c r="J376" s="65">
        <f ca="1">INDEX(OFFSET(G323,L375,0,64-L375,2),MATCH("Квадрат",OFFSET(G323,L375,0,64-L375,1),0),2)</f>
        <v>-5.8311906651000003</v>
      </c>
      <c r="K376" s="63">
        <f ca="1">INDEX(H323:I386,MATCH(J376,H323:H386,0),2)</f>
        <v>-56.569615038000002</v>
      </c>
      <c r="L376" s="66">
        <f t="shared" ca="1" si="85"/>
        <v>55</v>
      </c>
    </row>
    <row r="377" spans="1:39" ht="13.5" thickBot="1" x14ac:dyDescent="0.25">
      <c r="A377" s="15">
        <v>6</v>
      </c>
      <c r="B377" s="7">
        <v>2500</v>
      </c>
      <c r="C377" s="7">
        <v>3.6651914291880914</v>
      </c>
      <c r="D377" s="7"/>
      <c r="E377" s="29">
        <f t="shared" si="80"/>
        <v>-2165.0635094610975</v>
      </c>
      <c r="F377" s="2">
        <f t="shared" si="78"/>
        <v>-1249.9999999999984</v>
      </c>
      <c r="G377" s="53" t="s">
        <v>24</v>
      </c>
      <c r="H377" s="7">
        <v>-5.8311906651000003</v>
      </c>
      <c r="I377" s="7">
        <v>-56.569615038000002</v>
      </c>
      <c r="J377" s="65">
        <f ca="1">INDEX(OFFSET(G323,L376,0,64-L376,2),MATCH("Квадрат",OFFSET(G323,L376,0,64-L376,1),0),2)</f>
        <v>137.19471980349999</v>
      </c>
      <c r="K377" s="63">
        <f ca="1">INDEX(H323:I386,MATCH(J377,H323:H386,0),2)</f>
        <v>-25.672674835799999</v>
      </c>
      <c r="L377" s="69">
        <f t="shared" ca="1" si="85"/>
        <v>62</v>
      </c>
    </row>
    <row r="378" spans="1:39" ht="13.5" thickBot="1" x14ac:dyDescent="0.25">
      <c r="A378" s="15">
        <v>6</v>
      </c>
      <c r="B378" s="7">
        <v>2500.0000000000441</v>
      </c>
      <c r="C378" s="7">
        <v>3.9269908169872414</v>
      </c>
      <c r="D378" s="7"/>
      <c r="E378" s="29">
        <f t="shared" si="80"/>
        <v>-1767.7669529664004</v>
      </c>
      <c r="F378" s="2">
        <f t="shared" si="78"/>
        <v>-1767.7669529663999</v>
      </c>
      <c r="G378" s="48" t="s">
        <v>21</v>
      </c>
      <c r="H378" s="7">
        <v>-19.636965995200001</v>
      </c>
      <c r="I378" s="7">
        <v>-73.035107443000001</v>
      </c>
      <c r="J378" s="62">
        <f ca="1">INDEX(G323:H386,MATCH("Зигзаг",OFFSET(G323,0,0,64,1),0),2)</f>
        <v>48.594025990299997</v>
      </c>
      <c r="K378" s="63">
        <f ca="1">INDEX(H323:I386,MATCH(J378,H323:H386,0),2)</f>
        <v>20.894954978800001</v>
      </c>
      <c r="L378" s="64">
        <f>MATCH("Зигзаг",$G$67:$G$130,0)</f>
        <v>8</v>
      </c>
    </row>
    <row r="379" spans="1:39" ht="13.5" thickBot="1" x14ac:dyDescent="0.25">
      <c r="A379" s="15">
        <v>6</v>
      </c>
      <c r="B379" s="7">
        <v>2500</v>
      </c>
      <c r="C379" s="7">
        <v>4.1887902047863914</v>
      </c>
      <c r="D379" s="7"/>
      <c r="E379" s="29">
        <f t="shared" si="80"/>
        <v>-1249.9999999999991</v>
      </c>
      <c r="F379" s="2">
        <f t="shared" si="78"/>
        <v>-2165.0635094610971</v>
      </c>
      <c r="G379" s="51" t="s">
        <v>22</v>
      </c>
      <c r="H379" s="7">
        <v>-1.1444159870999999</v>
      </c>
      <c r="I379" s="7">
        <v>-88.777393599899995</v>
      </c>
      <c r="J379" s="65">
        <f ca="1">INDEX(OFFSET(G323,L378,0,64-L378,2),MATCH("зигзаг",OFFSET(G323,L378,0,64-L378,1),0),2)</f>
        <v>5.1067360481000001</v>
      </c>
      <c r="K379" s="63">
        <f ca="1">INDEX(H323:I386,MATCH(J379,H323:H386,0),2)</f>
        <v>162.97015075990001</v>
      </c>
      <c r="L379" s="66">
        <f ca="1">MATCH("Зигзаг",OFFSET($G$67,L378,0,64-L378,1),0)+L378</f>
        <v>12</v>
      </c>
    </row>
    <row r="380" spans="1:39" ht="13.5" thickBot="1" x14ac:dyDescent="0.25">
      <c r="A380" s="15">
        <v>6</v>
      </c>
      <c r="B380" s="7">
        <v>2500.0000000000277</v>
      </c>
      <c r="C380" s="7">
        <v>4.4505895925855441</v>
      </c>
      <c r="D380" s="7"/>
      <c r="E380" s="29">
        <f t="shared" si="80"/>
        <v>-647.04761275630017</v>
      </c>
      <c r="F380" s="2">
        <f t="shared" si="78"/>
        <v>-2414.8145657226996</v>
      </c>
      <c r="G380" s="50" t="s">
        <v>19</v>
      </c>
      <c r="H380" s="7">
        <v>11.818693572800001</v>
      </c>
      <c r="I380" s="7">
        <v>-93.207302721199994</v>
      </c>
      <c r="J380" s="65">
        <f ca="1">INDEX(OFFSET(G323,L379,0,64-L379,2),MATCH("зигзаг",OFFSET(G323,L379,0,64-L379,1),0),2)</f>
        <v>-39.519460344999999</v>
      </c>
      <c r="K380" s="63">
        <f ca="1">INDEX(H323:I386,MATCH(J380,H323:H386,0),2)</f>
        <v>31.5784286212</v>
      </c>
      <c r="L380" s="66">
        <f t="shared" ref="L380:L386" ca="1" si="86">MATCH("Зигзаг",OFFSET($G$67,L379,0,64-L379,1),0)+L379</f>
        <v>15</v>
      </c>
    </row>
    <row r="381" spans="1:39" ht="13.5" thickBot="1" x14ac:dyDescent="0.25">
      <c r="A381" s="15">
        <v>6</v>
      </c>
      <c r="B381" s="7">
        <v>2500</v>
      </c>
      <c r="C381" s="7">
        <v>4.7123889803846897</v>
      </c>
      <c r="D381" s="7"/>
      <c r="E381" s="29">
        <f t="shared" si="80"/>
        <v>-4.594306705907325E-13</v>
      </c>
      <c r="F381" s="2">
        <f t="shared" si="78"/>
        <v>-2500</v>
      </c>
      <c r="G381" s="48" t="s">
        <v>21</v>
      </c>
      <c r="H381" s="7">
        <v>44.707086812299998</v>
      </c>
      <c r="I381" s="7">
        <v>-67.667568702899999</v>
      </c>
      <c r="J381" s="65">
        <f ca="1">INDEX(OFFSET(G323,L380,0,64-L380,2),MATCH("зигзаг",OFFSET(G323,L380,0,64-L380,1),0),2)</f>
        <v>33.912826664800001</v>
      </c>
      <c r="K381" s="63">
        <f ca="1">INDEX(H323:I386,MATCH(J381,H323:H386,0),2)</f>
        <v>-62.949465162400003</v>
      </c>
      <c r="L381" s="66">
        <f t="shared" ca="1" si="86"/>
        <v>35</v>
      </c>
    </row>
    <row r="382" spans="1:39" ht="13.5" thickBot="1" x14ac:dyDescent="0.25">
      <c r="A382" s="15">
        <v>6</v>
      </c>
      <c r="B382" s="7">
        <v>2500.0000000000277</v>
      </c>
      <c r="C382" s="7">
        <v>4.9741883681838353</v>
      </c>
      <c r="D382" s="7"/>
      <c r="E382" s="29">
        <f t="shared" si="80"/>
        <v>647.04761275629926</v>
      </c>
      <c r="F382" s="2">
        <f t="shared" si="78"/>
        <v>-2414.8145657227001</v>
      </c>
      <c r="G382" s="51" t="s">
        <v>22</v>
      </c>
      <c r="H382" s="7">
        <v>60.170567826300001</v>
      </c>
      <c r="I382" s="7">
        <v>-52.047429181299997</v>
      </c>
      <c r="J382" s="65">
        <f ca="1">INDEX(OFFSET(G323,L381,0,64-L381,2),MATCH("зигзаг",OFFSET(G323,L381,0,64-L381,1),0),2)</f>
        <v>76.079823921100001</v>
      </c>
      <c r="K382" s="63">
        <f ca="1">INDEX(H323:I386,MATCH(J382,H323:H386,0),2)</f>
        <v>-40.694925240099998</v>
      </c>
      <c r="L382" s="66">
        <f t="shared" ca="1" si="86"/>
        <v>38</v>
      </c>
    </row>
    <row r="383" spans="1:39" ht="13.5" thickBot="1" x14ac:dyDescent="0.25">
      <c r="A383" s="15">
        <v>6</v>
      </c>
      <c r="B383" s="7">
        <v>2500</v>
      </c>
      <c r="C383" s="7">
        <v>5.2359877559829879</v>
      </c>
      <c r="D383" s="7"/>
      <c r="E383" s="29">
        <f t="shared" si="80"/>
        <v>1249.9999999999984</v>
      </c>
      <c r="F383" s="2">
        <f t="shared" si="78"/>
        <v>-2165.0635094610975</v>
      </c>
      <c r="G383" s="50" t="s">
        <v>19</v>
      </c>
      <c r="H383" s="7">
        <v>111.516830007</v>
      </c>
      <c r="I383" s="7">
        <v>-33.317630235099998</v>
      </c>
      <c r="J383" s="65">
        <f ca="1">INDEX(OFFSET(G323,L382,0,64-L382,2),MATCH("зигзаг",OFFSET(G323,L382,0,64-L382,1),0),2)</f>
        <v>112.4932397939</v>
      </c>
      <c r="K383" s="63">
        <f ca="1">INDEX(H323:I386,MATCH(J383,H323:H386,0),2)</f>
        <v>82.076856141899995</v>
      </c>
      <c r="L383" s="66">
        <f t="shared" ca="1" si="86"/>
        <v>41</v>
      </c>
    </row>
    <row r="384" spans="1:39" ht="13.5" thickBot="1" x14ac:dyDescent="0.25">
      <c r="A384" s="15">
        <v>6</v>
      </c>
      <c r="B384" s="7">
        <v>2500.0000000000441</v>
      </c>
      <c r="C384" s="7">
        <v>5.497787143782138</v>
      </c>
      <c r="D384" s="7"/>
      <c r="E384" s="29">
        <f t="shared" si="80"/>
        <v>1767.7669529663995</v>
      </c>
      <c r="F384" s="2">
        <f t="shared" si="78"/>
        <v>-1767.7669529664004</v>
      </c>
      <c r="G384" s="53" t="s">
        <v>24</v>
      </c>
      <c r="H384" s="7">
        <v>137.19471980349999</v>
      </c>
      <c r="I384" s="7">
        <v>-25.672674835799999</v>
      </c>
      <c r="J384" s="65">
        <f ca="1">INDEX(OFFSET(G323,L383,0,64-L383,2),MATCH("зигзаг",OFFSET(G323,L383,0,64-L383,1),0),2)</f>
        <v>76.436993188599999</v>
      </c>
      <c r="K384" s="63">
        <f ca="1">INDEX(H323:I386,MATCH(J384,H323:H386,0),2)</f>
        <v>246.07430022669999</v>
      </c>
      <c r="L384" s="66">
        <f t="shared" ca="1" si="86"/>
        <v>44</v>
      </c>
    </row>
    <row r="385" spans="1:25" ht="13.5" thickBot="1" x14ac:dyDescent="0.25">
      <c r="A385" s="15">
        <v>6</v>
      </c>
      <c r="B385" s="7">
        <v>2500</v>
      </c>
      <c r="C385" s="7">
        <v>5.759586531581288</v>
      </c>
      <c r="D385" s="7"/>
      <c r="E385" s="29">
        <f t="shared" si="80"/>
        <v>2165.0635094610971</v>
      </c>
      <c r="F385" s="2">
        <f t="shared" si="78"/>
        <v>-1249.9999999999991</v>
      </c>
      <c r="G385" s="49" t="s">
        <v>20</v>
      </c>
      <c r="H385" s="7">
        <v>142.47295685110001</v>
      </c>
      <c r="I385" s="7">
        <v>-9.9120439775999998</v>
      </c>
      <c r="J385" s="65">
        <f ca="1">INDEX(OFFSET(G323,L384,0,64-L384,2),MATCH("зигзаг",OFFSET(G323,L384,0,64-L384,1),0),2)</f>
        <v>-60.815023542500001</v>
      </c>
      <c r="K385" s="63">
        <f ca="1">INDEX(H323:I386,MATCH(J385,H323:H386,0),2)</f>
        <v>192.96393322739999</v>
      </c>
      <c r="L385" s="66">
        <f t="shared" ca="1" si="86"/>
        <v>49</v>
      </c>
    </row>
    <row r="386" spans="1:25" ht="13.5" thickBot="1" x14ac:dyDescent="0.25">
      <c r="A386" s="15">
        <v>6</v>
      </c>
      <c r="B386" s="7">
        <v>2500.0000000000277</v>
      </c>
      <c r="C386" s="7">
        <v>6.0213859193804407</v>
      </c>
      <c r="D386" s="7"/>
      <c r="E386" s="29">
        <f t="shared" si="80"/>
        <v>2414.8145657226996</v>
      </c>
      <c r="F386" s="2">
        <f t="shared" si="78"/>
        <v>-647.0476127563004</v>
      </c>
      <c r="G386" s="51" t="s">
        <v>22</v>
      </c>
      <c r="H386" s="7">
        <v>128.5686450675</v>
      </c>
      <c r="I386" s="7">
        <v>34.959724216600002</v>
      </c>
      <c r="J386" s="78">
        <f ca="1">INDEX(OFFSET(G323,L385,0,64-L385,2),MATCH("зигзаг",OFFSET(G323,L385,0,64-L385,1),0),2)</f>
        <v>-35.667002691900002</v>
      </c>
      <c r="K386" s="63">
        <f ca="1">INDEX(H323:I386,MATCH(J386,H323:H386,0),2)</f>
        <v>-28.049834508899998</v>
      </c>
      <c r="L386" s="69">
        <f t="shared" ca="1" si="86"/>
        <v>54</v>
      </c>
    </row>
    <row r="387" spans="1:25" ht="13.5" thickBot="1" x14ac:dyDescent="0.25">
      <c r="A387" s="11">
        <v>7</v>
      </c>
      <c r="B387" s="2">
        <v>1000</v>
      </c>
      <c r="C387" s="2">
        <v>0</v>
      </c>
      <c r="D387" s="81"/>
      <c r="E387" s="29">
        <f t="shared" si="80"/>
        <v>1000</v>
      </c>
      <c r="F387" s="2">
        <f t="shared" si="78"/>
        <v>0</v>
      </c>
      <c r="G387" s="48" t="s">
        <v>21</v>
      </c>
      <c r="H387" s="2">
        <v>-154.4038259589</v>
      </c>
      <c r="I387" s="2">
        <v>388.43980661590001</v>
      </c>
      <c r="J387" s="76">
        <f ca="1">INDEX(G387:H450,MATCH("ВертЛиния",OFFSET(G387,0,0,64,1),0),2)</f>
        <v>-154.4038259589</v>
      </c>
      <c r="K387" s="63">
        <f ca="1">INDEX(H387:I450,MATCH(J387,H387:H450,0),2)</f>
        <v>388.43980661590001</v>
      </c>
      <c r="L387" s="64">
        <f>MATCH("ВертЛиния",$G$131:$G$194,0)</f>
        <v>1</v>
      </c>
      <c r="Y387" s="86"/>
    </row>
    <row r="388" spans="1:25" ht="13.5" thickBot="1" x14ac:dyDescent="0.25">
      <c r="A388" s="11">
        <v>7</v>
      </c>
      <c r="B388" s="2">
        <v>999.99999999993281</v>
      </c>
      <c r="C388" s="2">
        <v>0.78539816339744839</v>
      </c>
      <c r="D388" s="2"/>
      <c r="E388" s="29">
        <f t="shared" si="80"/>
        <v>707.10678118649992</v>
      </c>
      <c r="F388" s="2">
        <f t="shared" si="78"/>
        <v>707.10678118650003</v>
      </c>
      <c r="G388" s="49" t="s">
        <v>20</v>
      </c>
      <c r="H388" s="2">
        <v>-101.0055743529</v>
      </c>
      <c r="I388" s="2">
        <v>289.31289267890003</v>
      </c>
      <c r="J388" s="65">
        <f ca="1">INDEX(OFFSET(G387,L387,0,64-L387,2),MATCH("ВертЛиния",OFFSET(G387,L387,0,64-L387,1),0),2)</f>
        <v>-181.88629695899999</v>
      </c>
      <c r="K388" s="63">
        <f ca="1">INDEX(H387:I450,MATCH(J388,H387:H450,0),2)</f>
        <v>476.96701439340001</v>
      </c>
      <c r="L388" s="66">
        <f ca="1">MATCH("ВертЛиния",OFFSET($G$131,L387,0,64-L387,1),0)+L387</f>
        <v>25</v>
      </c>
    </row>
    <row r="389" spans="1:25" ht="13.5" thickBot="1" x14ac:dyDescent="0.25">
      <c r="A389" s="11">
        <v>7</v>
      </c>
      <c r="B389" s="2">
        <v>1000</v>
      </c>
      <c r="C389" s="2">
        <v>1.5707963267948966</v>
      </c>
      <c r="D389" s="2"/>
      <c r="E389" s="29">
        <f t="shared" si="80"/>
        <v>6.1257422745431001E-14</v>
      </c>
      <c r="F389" s="2">
        <f t="shared" ref="F389:F452" si="87">B389*SIN(C389)</f>
        <v>1000</v>
      </c>
      <c r="G389" s="50" t="s">
        <v>19</v>
      </c>
      <c r="H389" s="2">
        <v>-124.9304706484</v>
      </c>
      <c r="I389" s="2">
        <v>302.47931961310002</v>
      </c>
      <c r="J389" s="65">
        <f ca="1">INDEX(OFFSET(G387,L388,0,64-L388,2),MATCH("ВертЛиния",OFFSET(G387,L388,0,64-L388,1),0),2)</f>
        <v>-217.31597942139999</v>
      </c>
      <c r="K389" s="63">
        <f ca="1">INDEX(H387:I450,MATCH(J389,H387:H450,0),2)</f>
        <v>176.34908792889999</v>
      </c>
      <c r="L389" s="66">
        <f t="shared" ref="L389:L393" ca="1" si="88">MATCH("ВертЛиния",OFFSET($G$131,L388,0,64-L388,1),0)+L388</f>
        <v>29</v>
      </c>
    </row>
    <row r="390" spans="1:25" ht="13.5" thickBot="1" x14ac:dyDescent="0.25">
      <c r="A390" s="11">
        <v>7</v>
      </c>
      <c r="B390" s="2">
        <v>999.99999999993281</v>
      </c>
      <c r="C390" s="2">
        <v>2.3561944901923448</v>
      </c>
      <c r="D390" s="2"/>
      <c r="E390" s="29">
        <f t="shared" si="80"/>
        <v>-707.10678118649992</v>
      </c>
      <c r="F390" s="2">
        <f t="shared" si="87"/>
        <v>707.10678118650003</v>
      </c>
      <c r="G390" s="51" t="s">
        <v>22</v>
      </c>
      <c r="H390" s="2">
        <v>-132.50787395410001</v>
      </c>
      <c r="I390" s="2">
        <v>272.6370214909</v>
      </c>
      <c r="J390" s="65">
        <f ca="1">INDEX(OFFSET(G387,L389,0,64-L389,2),MATCH("ВертЛиния",OFFSET(G387,L389,0,64-L389,1),0),2)</f>
        <v>-82.046335635899993</v>
      </c>
      <c r="K390" s="63">
        <f ca="1">INDEX(H387:I450,MATCH(J390,H387:H450,0),2)</f>
        <v>299.47234297829999</v>
      </c>
      <c r="L390" s="66">
        <f t="shared" ca="1" si="88"/>
        <v>39</v>
      </c>
    </row>
    <row r="391" spans="1:25" ht="13.5" thickBot="1" x14ac:dyDescent="0.25">
      <c r="A391" s="11">
        <v>7</v>
      </c>
      <c r="B391" s="2">
        <v>1000</v>
      </c>
      <c r="C391" s="2">
        <v>3.1415926535897931</v>
      </c>
      <c r="D391" s="2"/>
      <c r="E391" s="29">
        <f t="shared" ref="E391:E454" si="89">B391*COS(C391)</f>
        <v>-1000</v>
      </c>
      <c r="F391" s="2">
        <f t="shared" si="87"/>
        <v>1.22514845490862E-13</v>
      </c>
      <c r="G391" s="52" t="s">
        <v>23</v>
      </c>
      <c r="H391" s="2">
        <v>-112.3710258424</v>
      </c>
      <c r="I391" s="2">
        <v>261.20437907510001</v>
      </c>
      <c r="J391" s="65">
        <f ca="1">INDEX(OFFSET(G387,L390,0,64-L390,2),MATCH("ВертЛиния",OFFSET(G387,L390,0,64-L390,1),0),2)</f>
        <v>-345.68753536460002</v>
      </c>
      <c r="K391" s="63">
        <f ca="1">INDEX(H387:I450,MATCH(J391,H387:H450,0),2)</f>
        <v>274.59202617109997</v>
      </c>
      <c r="L391" s="66">
        <f t="shared" ca="1" si="88"/>
        <v>53</v>
      </c>
    </row>
    <row r="392" spans="1:25" ht="13.5" thickBot="1" x14ac:dyDescent="0.25">
      <c r="A392" s="11">
        <v>7</v>
      </c>
      <c r="B392" s="2">
        <v>999.99999999993281</v>
      </c>
      <c r="C392" s="2">
        <v>3.9269908169872414</v>
      </c>
      <c r="D392" s="2"/>
      <c r="E392" s="29">
        <f t="shared" si="89"/>
        <v>-707.10678118650014</v>
      </c>
      <c r="F392" s="2">
        <f t="shared" si="87"/>
        <v>-707.10678118649992</v>
      </c>
      <c r="G392" s="53" t="s">
        <v>24</v>
      </c>
      <c r="H392" s="2">
        <v>-117.814149278</v>
      </c>
      <c r="I392" s="2">
        <v>251.51496684559999</v>
      </c>
      <c r="J392" s="65">
        <f ca="1">INDEX(OFFSET(G387,L391,0,64-L391,2),MATCH("ВертЛиния",OFFSET(G387,L391,0,64-L391,1),0),2)</f>
        <v>-363.59836122140001</v>
      </c>
      <c r="K392" s="63">
        <f ca="1">INDEX(H387:I450,MATCH(J392,H387:H450,0),2)</f>
        <v>784.96580842560002</v>
      </c>
      <c r="L392" s="66">
        <f t="shared" ca="1" si="88"/>
        <v>56</v>
      </c>
    </row>
    <row r="393" spans="1:25" ht="13.5" thickBot="1" x14ac:dyDescent="0.25">
      <c r="A393" s="11">
        <v>7</v>
      </c>
      <c r="B393" s="2">
        <v>1000</v>
      </c>
      <c r="C393" s="2">
        <v>4.7123889803846897</v>
      </c>
      <c r="D393" s="2"/>
      <c r="E393" s="29">
        <f t="shared" si="89"/>
        <v>-1.83772268236293E-13</v>
      </c>
      <c r="F393" s="2">
        <f t="shared" si="87"/>
        <v>-1000</v>
      </c>
      <c r="G393" s="50" t="s">
        <v>19</v>
      </c>
      <c r="H393" s="2">
        <v>-109.8133294739</v>
      </c>
      <c r="I393" s="2">
        <v>245.16593536990001</v>
      </c>
      <c r="J393" s="65">
        <f ca="1">INDEX(OFFSET(G387,L392,0,64-L392,2),MATCH("ВертЛиния",OFFSET(G387,L392,0,64-L392,1),0),2)</f>
        <v>-125.0691019042</v>
      </c>
      <c r="K393" s="63">
        <f ca="1">INDEX(H387:I450,MATCH(J393,H387:H450,0),2)</f>
        <v>212.44829450980001</v>
      </c>
      <c r="L393" s="66">
        <f t="shared" ca="1" si="88"/>
        <v>59</v>
      </c>
    </row>
    <row r="394" spans="1:25" ht="13.5" thickBot="1" x14ac:dyDescent="0.25">
      <c r="A394" s="11">
        <v>7</v>
      </c>
      <c r="B394" s="2">
        <v>999.99999999993281</v>
      </c>
      <c r="C394" s="2">
        <v>5.497787143782138</v>
      </c>
      <c r="D394" s="2"/>
      <c r="E394" s="29">
        <f t="shared" si="89"/>
        <v>707.1067811864998</v>
      </c>
      <c r="F394" s="2">
        <f t="shared" si="87"/>
        <v>-707.10678118650014</v>
      </c>
      <c r="G394" s="54" t="s">
        <v>25</v>
      </c>
      <c r="H394" s="2">
        <v>-101.3584913789</v>
      </c>
      <c r="I394" s="2">
        <v>258.34642875280002</v>
      </c>
      <c r="J394" s="71">
        <f ca="1">INDEX(G387:H450,MATCH("Треугольник",OFFSET(G387,0,0,64,1),0),2)</f>
        <v>-101.0055743529</v>
      </c>
      <c r="K394" s="63">
        <f ca="1">INDEX(H387:I450,MATCH(J394,H387:H450,0),2)</f>
        <v>289.31289267890003</v>
      </c>
      <c r="L394" s="64">
        <f>MATCH("Треугольник",$G$131:G450,0)</f>
        <v>2</v>
      </c>
    </row>
    <row r="395" spans="1:25" ht="13.5" thickBot="1" x14ac:dyDescent="0.25">
      <c r="A395" s="11">
        <v>7</v>
      </c>
      <c r="B395" s="2">
        <v>1666.6666666666999</v>
      </c>
      <c r="C395" s="2">
        <v>0</v>
      </c>
      <c r="D395" s="2"/>
      <c r="E395" s="29">
        <f t="shared" si="89"/>
        <v>1666.6666666666999</v>
      </c>
      <c r="F395" s="2">
        <f t="shared" si="87"/>
        <v>0</v>
      </c>
      <c r="G395" s="53" t="s">
        <v>24</v>
      </c>
      <c r="H395" s="2">
        <v>-96.107724370200003</v>
      </c>
      <c r="I395" s="2">
        <v>347.88359098450002</v>
      </c>
      <c r="J395" s="72">
        <f ca="1">INDEX(OFFSET(G387,L394,0,64-L394,2),MATCH("Треугольник",OFFSET(G387,L394,0,64-L394,1),0),2)</f>
        <v>-110.8933194032</v>
      </c>
      <c r="K395" s="63">
        <f ca="1">INDEX(H387:I450,MATCH(J395,H387:H450,0),2)</f>
        <v>255.03552641030001</v>
      </c>
      <c r="L395" s="66">
        <f ca="1">MATCH("Треугольник",OFFSET($G$67,L394,0,64-L394,1),0)+L394</f>
        <v>14</v>
      </c>
    </row>
    <row r="396" spans="1:25" ht="13.5" thickBot="1" x14ac:dyDescent="0.25">
      <c r="A396" s="11">
        <v>7</v>
      </c>
      <c r="B396" s="2">
        <v>1666.666666666689</v>
      </c>
      <c r="C396" s="2">
        <v>0.48332194670608275</v>
      </c>
      <c r="D396" s="2"/>
      <c r="E396" s="29">
        <f t="shared" si="89"/>
        <v>1475.7600427554</v>
      </c>
      <c r="F396" s="2">
        <f t="shared" si="87"/>
        <v>774.53862007290002</v>
      </c>
      <c r="G396" s="51" t="s">
        <v>22</v>
      </c>
      <c r="H396" s="2">
        <v>-136.58185747109999</v>
      </c>
      <c r="I396" s="2">
        <v>342.03400731350001</v>
      </c>
      <c r="J396" s="72">
        <f ca="1">INDEX(OFFSET(G387,L395,0,64-L395,2),MATCH("Треугольник",OFFSET(G387,L395,0,64-L395,1),0),2)</f>
        <v>-104.548721559</v>
      </c>
      <c r="K396" s="63">
        <f ca="1">INDEX(H387:I450,MATCH(J396,H387:H450,0),2)</f>
        <v>239.0727087418</v>
      </c>
      <c r="L396" s="66">
        <f t="shared" ref="L396:L402" ca="1" si="90">MATCH("Треугольник",OFFSET($G$67,L395,0,64-L395,1),0)+L395</f>
        <v>18</v>
      </c>
    </row>
    <row r="397" spans="1:25" ht="13.5" thickBot="1" x14ac:dyDescent="0.25">
      <c r="A397" s="11">
        <v>7</v>
      </c>
      <c r="B397" s="2">
        <v>1666.666666666667</v>
      </c>
      <c r="C397" s="2">
        <v>0.96664389341221491</v>
      </c>
      <c r="D397" s="2"/>
      <c r="E397" s="29">
        <f t="shared" si="89"/>
        <v>946.77457788529978</v>
      </c>
      <c r="F397" s="2">
        <f t="shared" si="87"/>
        <v>1371.6397764894</v>
      </c>
      <c r="G397" s="52" t="s">
        <v>23</v>
      </c>
      <c r="H397" s="2">
        <v>-110.10185773249999</v>
      </c>
      <c r="I397" s="2">
        <v>383.28625470989999</v>
      </c>
      <c r="J397" s="72">
        <f ca="1">INDEX(OFFSET(G387,L396,0,64-L396,2),MATCH("Треугольник",OFFSET(G387,L396,0,64-L396,1),0),2)</f>
        <v>-85.355045033500005</v>
      </c>
      <c r="K397" s="63">
        <f ca="1">INDEX(H387:I450,MATCH(J397,H387:H450,0),2)</f>
        <v>380.10844940110002</v>
      </c>
      <c r="L397" s="66">
        <f t="shared" ca="1" si="90"/>
        <v>22</v>
      </c>
    </row>
    <row r="398" spans="1:25" ht="13.5" thickBot="1" x14ac:dyDescent="0.25">
      <c r="A398" s="11">
        <v>7</v>
      </c>
      <c r="B398" s="2">
        <v>1666.6666666666429</v>
      </c>
      <c r="C398" s="2">
        <v>1.4499658401183677</v>
      </c>
      <c r="D398" s="2"/>
      <c r="E398" s="29">
        <f t="shared" si="89"/>
        <v>200.89446709219956</v>
      </c>
      <c r="F398" s="2">
        <f t="shared" si="87"/>
        <v>1654.5147901634</v>
      </c>
      <c r="G398" s="54" t="s">
        <v>25</v>
      </c>
      <c r="H398" s="2">
        <v>-159.25157894789999</v>
      </c>
      <c r="I398" s="2">
        <v>326.6196484317</v>
      </c>
      <c r="J398" s="72">
        <f ca="1">INDEX(OFFSET(G387,L397,0,64-L397,2),MATCH("Треугольник",OFFSET(G387,L397,0,64-L397,1),0),2)</f>
        <v>-101.71250127819999</v>
      </c>
      <c r="K398" s="63">
        <f ca="1">INDEX(H387:I450,MATCH(J398,H387:H450,0),2)</f>
        <v>251.62914655910001</v>
      </c>
      <c r="L398" s="66">
        <f t="shared" ca="1" si="90"/>
        <v>32</v>
      </c>
    </row>
    <row r="399" spans="1:25" ht="13.5" thickBot="1" x14ac:dyDescent="0.25">
      <c r="A399" s="11">
        <v>7</v>
      </c>
      <c r="B399" s="2">
        <v>1666.6666666666774</v>
      </c>
      <c r="C399" s="2">
        <v>1.9332877868244902</v>
      </c>
      <c r="D399" s="2"/>
      <c r="E399" s="29">
        <f t="shared" si="89"/>
        <v>-591.00814507089979</v>
      </c>
      <c r="F399" s="2">
        <f t="shared" si="87"/>
        <v>1558.3604044757001</v>
      </c>
      <c r="G399" s="53" t="s">
        <v>24</v>
      </c>
      <c r="H399" s="2">
        <v>-123.73796911700001</v>
      </c>
      <c r="I399" s="2">
        <v>264.64307108510002</v>
      </c>
      <c r="J399" s="72">
        <f ca="1">INDEX(OFFSET(G387,L398,0,64-L398,2),MATCH("Треугольник",OFFSET(G387,L398,0,64-L398,1),0),2)</f>
        <v>-45.200341732299997</v>
      </c>
      <c r="K399" s="63">
        <f ca="1">INDEX(H387:I450,MATCH(J399,H387:H450,0),2)</f>
        <v>217.64967622290001</v>
      </c>
      <c r="L399" s="66">
        <f t="shared" ca="1" si="90"/>
        <v>37</v>
      </c>
    </row>
    <row r="400" spans="1:25" ht="13.5" thickBot="1" x14ac:dyDescent="0.25">
      <c r="A400" s="11">
        <v>7</v>
      </c>
      <c r="B400" s="2">
        <v>1666.6666666666483</v>
      </c>
      <c r="C400" s="2">
        <v>2.4166097335306205</v>
      </c>
      <c r="D400" s="2"/>
      <c r="E400" s="29">
        <f t="shared" si="89"/>
        <v>-1247.5179136184995</v>
      </c>
      <c r="F400" s="2">
        <f t="shared" si="87"/>
        <v>1105.2044304013004</v>
      </c>
      <c r="G400" s="49" t="s">
        <v>20</v>
      </c>
      <c r="H400" s="2">
        <v>-110.8933194032</v>
      </c>
      <c r="I400" s="2">
        <v>255.03552641030001</v>
      </c>
      <c r="J400" s="72">
        <f ca="1">INDEX(OFFSET(G387,L399,0,64-L399,2),MATCH("Треугольник",OFFSET(G387,L399,0,64-L399,1),0),2)</f>
        <v>-84.276486444</v>
      </c>
      <c r="K400" s="63">
        <f ca="1">INDEX(H387:I450,MATCH(J400,H387:H450,0),2)</f>
        <v>498.57858360130001</v>
      </c>
      <c r="L400" s="66">
        <f t="shared" ca="1" si="90"/>
        <v>43</v>
      </c>
    </row>
    <row r="401" spans="1:39" ht="13.5" thickBot="1" x14ac:dyDescent="0.25">
      <c r="A401" s="11">
        <v>7</v>
      </c>
      <c r="B401" s="2">
        <v>1666.6666666667206</v>
      </c>
      <c r="C401" s="2">
        <v>2.8999316802367172</v>
      </c>
      <c r="D401" s="2"/>
      <c r="E401" s="29">
        <f t="shared" si="89"/>
        <v>-1618.2363623767999</v>
      </c>
      <c r="F401" s="2">
        <f t="shared" si="87"/>
        <v>398.85944047930013</v>
      </c>
      <c r="G401" s="54" t="s">
        <v>25</v>
      </c>
      <c r="H401" s="2">
        <v>-81.000314347499994</v>
      </c>
      <c r="I401" s="2">
        <v>249.8506298842</v>
      </c>
      <c r="J401" s="72">
        <f ca="1">INDEX(OFFSET(G387,L400,0,64-L400,2),MATCH("Треугольник",OFFSET(G387,L400,0,64-L400,1),0),2)</f>
        <v>-170.97314214439999</v>
      </c>
      <c r="K401" s="63">
        <f ca="1">INDEX(H387:I450,MATCH(J401,H387:H450,0),2)</f>
        <v>415.04283808500003</v>
      </c>
      <c r="L401" s="66">
        <f t="shared" ca="1" si="90"/>
        <v>47</v>
      </c>
      <c r="AM401" s="86"/>
    </row>
    <row r="402" spans="1:39" ht="13.5" thickBot="1" x14ac:dyDescent="0.25">
      <c r="A402" s="11">
        <v>7</v>
      </c>
      <c r="B402" s="2">
        <v>1666.6666666667206</v>
      </c>
      <c r="C402" s="2">
        <v>3.383253626942869</v>
      </c>
      <c r="D402" s="2"/>
      <c r="E402" s="29">
        <f t="shared" si="89"/>
        <v>-1618.2363623767999</v>
      </c>
      <c r="F402" s="2">
        <f t="shared" si="87"/>
        <v>-398.85944047929974</v>
      </c>
      <c r="G402" s="50" t="s">
        <v>19</v>
      </c>
      <c r="H402" s="2">
        <v>-80.422997027099996</v>
      </c>
      <c r="I402" s="2">
        <v>245.99206904249999</v>
      </c>
      <c r="J402" s="72">
        <f ca="1">INDEX(OFFSET(G387,L401,0,64-L401,2),MATCH("Треугольник",OFFSET(G387,L401,0,64-L401,1),0),2)</f>
        <v>-44.587025972699998</v>
      </c>
      <c r="K402" s="63">
        <f ca="1">INDEX(H387:I450,MATCH(J402,H387:H450,0),2)</f>
        <v>278.99622895380003</v>
      </c>
      <c r="L402" s="69">
        <f t="shared" ca="1" si="90"/>
        <v>63</v>
      </c>
    </row>
    <row r="403" spans="1:39" ht="13.5" thickBot="1" x14ac:dyDescent="0.25">
      <c r="A403" s="11">
        <v>7</v>
      </c>
      <c r="B403" s="2">
        <v>1666.6666666666483</v>
      </c>
      <c r="C403" s="2">
        <v>3.8665755736489658</v>
      </c>
      <c r="D403" s="2"/>
      <c r="E403" s="29">
        <f t="shared" si="89"/>
        <v>-1247.5179136184997</v>
      </c>
      <c r="F403" s="2">
        <f t="shared" si="87"/>
        <v>-1105.2044304013</v>
      </c>
      <c r="G403" s="51" t="s">
        <v>22</v>
      </c>
      <c r="H403" s="2">
        <v>-91.519054681399993</v>
      </c>
      <c r="I403" s="2">
        <v>251.88967111069999</v>
      </c>
      <c r="J403" s="62">
        <f ca="1">INDEX(G387:H450,MATCH("Круг",OFFSET(G387,0,0,64,1),0),2)</f>
        <v>-124.9304706484</v>
      </c>
      <c r="K403" s="63">
        <f ca="1">INDEX(H387:I450,MATCH(J403,H387:H450,0),2)</f>
        <v>302.47931961310002</v>
      </c>
      <c r="L403" s="64">
        <f>MATCH("Круг",$G$131:$G$194,0)</f>
        <v>3</v>
      </c>
    </row>
    <row r="404" spans="1:39" ht="13.5" thickBot="1" x14ac:dyDescent="0.25">
      <c r="A404" s="11">
        <v>7</v>
      </c>
      <c r="B404" s="2">
        <v>1666.6666666666774</v>
      </c>
      <c r="C404" s="2">
        <v>4.3498975203550962</v>
      </c>
      <c r="D404" s="2"/>
      <c r="E404" s="29">
        <f t="shared" si="89"/>
        <v>-591.00814507089979</v>
      </c>
      <c r="F404" s="2">
        <f t="shared" si="87"/>
        <v>-1558.3604044757001</v>
      </c>
      <c r="G404" s="49" t="s">
        <v>20</v>
      </c>
      <c r="H404" s="2">
        <v>-104.548721559</v>
      </c>
      <c r="I404" s="2">
        <v>239.0727087418</v>
      </c>
      <c r="J404" s="65">
        <f ca="1">INDEX(OFFSET(G387,L403,0,64-L403,2),MATCH("Круг",OFFSET(G387,L403,0,64-L403,1),0),2)</f>
        <v>-109.8133294739</v>
      </c>
      <c r="K404" s="63">
        <f ca="1">INDEX(H387:I450,MATCH(J404,H387:H450,0),2)</f>
        <v>245.16593536990001</v>
      </c>
      <c r="L404" s="66">
        <f ca="1">MATCH("Круг",OFFSET($G$131,L403,0,64-L403,1),0)+L403</f>
        <v>7</v>
      </c>
    </row>
    <row r="405" spans="1:39" ht="13.5" thickBot="1" x14ac:dyDescent="0.25">
      <c r="A405" s="11">
        <v>7</v>
      </c>
      <c r="B405" s="2">
        <v>1666.6666666666429</v>
      </c>
      <c r="C405" s="2">
        <v>4.8332194670612187</v>
      </c>
      <c r="D405" s="2"/>
      <c r="E405" s="29">
        <f t="shared" si="89"/>
        <v>200.89446709219953</v>
      </c>
      <c r="F405" s="2">
        <f t="shared" si="87"/>
        <v>-1654.5147901634</v>
      </c>
      <c r="G405" s="52" t="s">
        <v>23</v>
      </c>
      <c r="H405" s="2">
        <v>-78.247110016799994</v>
      </c>
      <c r="I405" s="2">
        <v>257.48054611499998</v>
      </c>
      <c r="J405" s="65">
        <f ca="1">INDEX(OFFSET(G387,L404,0,64-L404,2),MATCH("Круг",OFFSET(G387,L404,0,64-L404,1),0),2)</f>
        <v>-80.422997027099996</v>
      </c>
      <c r="K405" s="63">
        <f ca="1">INDEX(H387:I450,MATCH(J405,H387:H450,0),2)</f>
        <v>245.99206904249999</v>
      </c>
      <c r="L405" s="66">
        <f t="shared" ref="L405:L413" ca="1" si="91">MATCH("Круг",OFFSET($G$131,L404,0,64-L404,1),0)+L404</f>
        <v>16</v>
      </c>
    </row>
    <row r="406" spans="1:39" ht="13.5" thickBot="1" x14ac:dyDescent="0.25">
      <c r="A406" s="11">
        <v>7</v>
      </c>
      <c r="B406" s="2">
        <v>1666.666666666667</v>
      </c>
      <c r="C406" s="2">
        <v>5.3165414137673714</v>
      </c>
      <c r="D406" s="2"/>
      <c r="E406" s="29">
        <f t="shared" si="89"/>
        <v>946.77457788529966</v>
      </c>
      <c r="F406" s="2">
        <f t="shared" si="87"/>
        <v>-1371.6397764894002</v>
      </c>
      <c r="G406" s="51" t="s">
        <v>22</v>
      </c>
      <c r="H406" s="2">
        <v>-95.725482746899999</v>
      </c>
      <c r="I406" s="2">
        <v>305.79194200479998</v>
      </c>
      <c r="J406" s="65">
        <f ca="1">INDEX(OFFSET(G387,L405,0,64-L405,2),MATCH("Круг",OFFSET(G387,L405,0,64-L405,1),0),2)</f>
        <v>-111.7143569221</v>
      </c>
      <c r="K406" s="63">
        <f ca="1">INDEX(H387:I450,MATCH(J406,H387:H450,0),2)</f>
        <v>322.63465011250003</v>
      </c>
      <c r="L406" s="66">
        <f t="shared" ca="1" si="91"/>
        <v>21</v>
      </c>
    </row>
    <row r="407" spans="1:39" ht="13.5" thickBot="1" x14ac:dyDescent="0.25">
      <c r="A407" s="11">
        <v>7</v>
      </c>
      <c r="B407" s="2">
        <v>1666.666666666689</v>
      </c>
      <c r="C407" s="2">
        <v>5.7998633604735037</v>
      </c>
      <c r="D407" s="2"/>
      <c r="E407" s="29">
        <f t="shared" si="89"/>
        <v>1475.7600427554</v>
      </c>
      <c r="F407" s="2">
        <f t="shared" si="87"/>
        <v>-774.53862007290002</v>
      </c>
      <c r="G407" s="50" t="s">
        <v>19</v>
      </c>
      <c r="H407" s="2">
        <v>-111.7143569221</v>
      </c>
      <c r="I407" s="2">
        <v>322.63465011250003</v>
      </c>
      <c r="J407" s="65">
        <f ca="1">INDEX(OFFSET(G387,L406,0,64-L406,2),MATCH("Круг",OFFSET(G387,L406,0,64-L406,1),0),2)</f>
        <v>-154.89333063769999</v>
      </c>
      <c r="K407" s="63">
        <f ca="1">INDEX(H387:I450,MATCH(J407,H387:H450,0),2)</f>
        <v>430.11550595699998</v>
      </c>
      <c r="L407" s="66">
        <f t="shared" ca="1" si="91"/>
        <v>23</v>
      </c>
    </row>
    <row r="408" spans="1:39" ht="13.5" thickBot="1" x14ac:dyDescent="0.25">
      <c r="A408" s="11">
        <v>7</v>
      </c>
      <c r="B408" s="2">
        <v>2333.3333333332998</v>
      </c>
      <c r="C408" s="2">
        <v>0</v>
      </c>
      <c r="D408" s="2"/>
      <c r="E408" s="29">
        <f t="shared" si="89"/>
        <v>2333.3333333332998</v>
      </c>
      <c r="F408" s="2">
        <f t="shared" si="87"/>
        <v>0</v>
      </c>
      <c r="G408" s="49" t="s">
        <v>20</v>
      </c>
      <c r="H408" s="2">
        <v>-85.355045033500005</v>
      </c>
      <c r="I408" s="2">
        <v>380.10844940110002</v>
      </c>
      <c r="J408" s="65">
        <f ca="1">INDEX(OFFSET(G387,L407,0,64-L407,2),MATCH("Круг",OFFSET(G387,L407,0,64-L407,1),0),2)</f>
        <v>-200.4332965115</v>
      </c>
      <c r="K408" s="63">
        <f ca="1">INDEX(H387:I450,MATCH(J408,H387:H450,0),2)</f>
        <v>348.41770447869999</v>
      </c>
      <c r="L408" s="66">
        <f t="shared" ca="1" si="91"/>
        <v>26</v>
      </c>
    </row>
    <row r="409" spans="1:39" ht="13.5" thickBot="1" x14ac:dyDescent="0.25">
      <c r="A409" s="11">
        <v>7</v>
      </c>
      <c r="B409" s="2">
        <v>2333.3333333333421</v>
      </c>
      <c r="C409" s="2">
        <v>0.33069396353575364</v>
      </c>
      <c r="D409" s="2"/>
      <c r="E409" s="29">
        <f t="shared" si="89"/>
        <v>2206.9068973015001</v>
      </c>
      <c r="F409" s="2">
        <f t="shared" si="87"/>
        <v>757.63209481089996</v>
      </c>
      <c r="G409" s="50" t="s">
        <v>19</v>
      </c>
      <c r="H409" s="2">
        <v>-154.89333063769999</v>
      </c>
      <c r="I409" s="2">
        <v>430.11550595699998</v>
      </c>
      <c r="J409" s="65">
        <f ca="1">INDEX(OFFSET(G387,L408,0,64-L408,2),MATCH("Круг",OFFSET(G387,L408,0,64-L408,1),0),2)</f>
        <v>-149.25180517780001</v>
      </c>
      <c r="K409" s="63">
        <f ca="1">INDEX(H387:I450,MATCH(J409,H387:H450,0),2)</f>
        <v>184.57026320849999</v>
      </c>
      <c r="L409" s="66">
        <f t="shared" ca="1" si="91"/>
        <v>30</v>
      </c>
    </row>
    <row r="410" spans="1:39" ht="13.5" thickBot="1" x14ac:dyDescent="0.25">
      <c r="A410" s="11">
        <v>7</v>
      </c>
      <c r="B410" s="2">
        <v>2333.3333333333767</v>
      </c>
      <c r="C410" s="2">
        <v>0.66138792707152561</v>
      </c>
      <c r="D410" s="2"/>
      <c r="E410" s="29">
        <f t="shared" si="89"/>
        <v>1841.3278552583001</v>
      </c>
      <c r="F410" s="2">
        <f t="shared" si="87"/>
        <v>1433.1629962759</v>
      </c>
      <c r="G410" s="53" t="s">
        <v>24</v>
      </c>
      <c r="H410" s="2">
        <v>-158.4982370779</v>
      </c>
      <c r="I410" s="2">
        <v>395.80536205959999</v>
      </c>
      <c r="J410" s="65">
        <f ca="1">INDEX(OFFSET(G387,L409,0,64-L409,2),MATCH("Круг",OFFSET(G387,L409,0,64-L409,1),0),2)</f>
        <v>-115.20340398579999</v>
      </c>
      <c r="K410" s="63">
        <f ca="1">INDEX(H387:I450,MATCH(J410,H387:H450,0),2)</f>
        <v>255.27320009269999</v>
      </c>
      <c r="L410" s="66">
        <f t="shared" ca="1" si="91"/>
        <v>34</v>
      </c>
    </row>
    <row r="411" spans="1:39" ht="13.5" thickBot="1" x14ac:dyDescent="0.25">
      <c r="A411" s="11">
        <v>7</v>
      </c>
      <c r="B411" s="2">
        <v>2333.3333333332894</v>
      </c>
      <c r="C411" s="2">
        <v>0.99208189060730567</v>
      </c>
      <c r="D411" s="2"/>
      <c r="E411" s="29">
        <f t="shared" si="89"/>
        <v>1276.2123689523003</v>
      </c>
      <c r="F411" s="2">
        <f t="shared" si="87"/>
        <v>1953.3884492791999</v>
      </c>
      <c r="G411" s="48" t="s">
        <v>21</v>
      </c>
      <c r="H411" s="2">
        <v>-181.88629695899999</v>
      </c>
      <c r="I411" s="2">
        <v>476.96701439340001</v>
      </c>
      <c r="J411" s="65">
        <f ca="1">INDEX(OFFSET(G387,L410,0,64-L410,2),MATCH("Круг",OFFSET(G387,L410,0,64-L410,1),0),2)</f>
        <v>-111.2967245982</v>
      </c>
      <c r="K411" s="63">
        <f ca="1">INDEX(H387:I450,MATCH(J411,H387:H450,0),2)</f>
        <v>351.7426754558</v>
      </c>
      <c r="L411" s="66">
        <f t="shared" ca="1" si="91"/>
        <v>48</v>
      </c>
    </row>
    <row r="412" spans="1:39" ht="13.5" thickBot="1" x14ac:dyDescent="0.25">
      <c r="A412" s="11">
        <v>7</v>
      </c>
      <c r="B412" s="2">
        <v>2333.3333333332971</v>
      </c>
      <c r="C412" s="2">
        <v>1.3227758541430661</v>
      </c>
      <c r="D412" s="2"/>
      <c r="E412" s="29">
        <f t="shared" si="89"/>
        <v>572.79946999519984</v>
      </c>
      <c r="F412" s="2">
        <f t="shared" si="87"/>
        <v>2261.9339538583999</v>
      </c>
      <c r="G412" s="50" t="s">
        <v>19</v>
      </c>
      <c r="H412" s="2">
        <v>-200.4332965115</v>
      </c>
      <c r="I412" s="2">
        <v>348.41770447869999</v>
      </c>
      <c r="J412" s="65">
        <f ca="1">INDEX(OFFSET(G387,L411,0,64-L411,2),MATCH("Круг",OFFSET(G387,L411,0,64-L411,1),0),2)</f>
        <v>-281.01866009650001</v>
      </c>
      <c r="K412" s="63">
        <f ca="1">INDEX(H387:I450,MATCH(J412,H387:H450,0),2)</f>
        <v>507.51887273689999</v>
      </c>
      <c r="L412" s="66">
        <f t="shared" ca="1" si="91"/>
        <v>58</v>
      </c>
    </row>
    <row r="413" spans="1:39" ht="13.5" thickBot="1" x14ac:dyDescent="0.25">
      <c r="A413" s="11">
        <v>7</v>
      </c>
      <c r="B413" s="2">
        <v>2333.3333333333667</v>
      </c>
      <c r="C413" s="2">
        <v>1.6534698176788183</v>
      </c>
      <c r="D413" s="2"/>
      <c r="E413" s="29">
        <f t="shared" si="89"/>
        <v>-192.68513943539773</v>
      </c>
      <c r="F413" s="2">
        <f t="shared" si="87"/>
        <v>2325.3638170156</v>
      </c>
      <c r="G413" s="51" t="s">
        <v>22</v>
      </c>
      <c r="H413" s="2">
        <v>-140.4492482899</v>
      </c>
      <c r="I413" s="2">
        <v>273.5813649694</v>
      </c>
      <c r="J413" s="65">
        <f ca="1">INDEX(OFFSET(G387,L412,0,64-L412,2),MATCH("Круг",OFFSET(G387,L412,0,64-L412,1),0),2)</f>
        <v>-58.805652203500003</v>
      </c>
      <c r="K413" s="63">
        <f ca="1">INDEX(H387:I450,MATCH(J413,H387:H450,0),2)</f>
        <v>191.31384382190001</v>
      </c>
      <c r="L413" s="66">
        <f t="shared" ca="1" si="91"/>
        <v>61</v>
      </c>
    </row>
    <row r="414" spans="1:39" ht="13.5" thickBot="1" x14ac:dyDescent="0.25">
      <c r="A414" s="11">
        <v>7</v>
      </c>
      <c r="B414" s="2">
        <v>2333.3333333333476</v>
      </c>
      <c r="C414" s="2">
        <v>1.9841637812146209</v>
      </c>
      <c r="D414" s="2"/>
      <c r="E414" s="29">
        <f t="shared" si="89"/>
        <v>-937.28932419029911</v>
      </c>
      <c r="F414" s="2">
        <f t="shared" si="87"/>
        <v>2136.8044288617998</v>
      </c>
      <c r="G414" s="52" t="s">
        <v>23</v>
      </c>
      <c r="H414" s="2">
        <v>-175.9692294802</v>
      </c>
      <c r="I414" s="2">
        <v>211.6028464094</v>
      </c>
      <c r="J414" s="62">
        <f ca="1">INDEX(G387:H450,MATCH("Крест",OFFSET(G387,0,0,64,1),0),2)</f>
        <v>-132.50787395410001</v>
      </c>
      <c r="K414" s="63">
        <f ca="1">INDEX(H387:I450,MATCH(J414,H387:H450,0),2)</f>
        <v>272.6370214909</v>
      </c>
      <c r="L414" s="64">
        <f>MATCH("Крест",$G$67:$G$130,0)</f>
        <v>4</v>
      </c>
    </row>
    <row r="415" spans="1:39" ht="13.5" thickBot="1" x14ac:dyDescent="0.25">
      <c r="A415" s="11">
        <v>7</v>
      </c>
      <c r="B415" s="2">
        <v>2333.333333333333</v>
      </c>
      <c r="C415" s="2">
        <v>2.3148577447503573</v>
      </c>
      <c r="D415" s="2"/>
      <c r="E415" s="29">
        <f t="shared" si="89"/>
        <v>-1580.3236671267005</v>
      </c>
      <c r="F415" s="2">
        <f t="shared" si="87"/>
        <v>1716.689124904</v>
      </c>
      <c r="G415" s="48" t="s">
        <v>21</v>
      </c>
      <c r="H415" s="2">
        <v>-217.31597942139999</v>
      </c>
      <c r="I415" s="2">
        <v>176.34908792889999</v>
      </c>
      <c r="J415" s="65">
        <f ca="1">INDEX(OFFSET(G387,L414,0,64-L414,2),MATCH("Крест",OFFSET(G387,L414,0,64-L414,1),0),2)</f>
        <v>-136.58185747109999</v>
      </c>
      <c r="K415" s="63">
        <f ca="1">INDEX(H387:I450,MATCH(J415,H387:H450,0),2)</f>
        <v>342.03400731350001</v>
      </c>
      <c r="L415" s="66">
        <f ca="1">MATCH("Крест",OFFSET($G$67,L414,0,64-L414,1),0)+L414</f>
        <v>10</v>
      </c>
    </row>
    <row r="416" spans="1:39" ht="13.5" thickBot="1" x14ac:dyDescent="0.25">
      <c r="A416" s="11">
        <v>7</v>
      </c>
      <c r="B416" s="2">
        <v>2333.3333333333239</v>
      </c>
      <c r="C416" s="2">
        <v>2.6455517082861419</v>
      </c>
      <c r="D416" s="2"/>
      <c r="E416" s="29">
        <f t="shared" si="89"/>
        <v>-2052.1054194817998</v>
      </c>
      <c r="F416" s="2">
        <f t="shared" si="87"/>
        <v>1110.5439170865</v>
      </c>
      <c r="G416" s="50" t="s">
        <v>19</v>
      </c>
      <c r="H416" s="2">
        <v>-149.25180517780001</v>
      </c>
      <c r="I416" s="2">
        <v>184.57026320849999</v>
      </c>
      <c r="J416" s="65">
        <f ca="1">INDEX(OFFSET(G387,L415,0,64-L415,2),MATCH("Крест",OFFSET(G387,L415,0,64-L415,1),0),2)</f>
        <v>-91.519054681399993</v>
      </c>
      <c r="K416" s="63">
        <f ca="1">INDEX(H387:I450,MATCH(J416,H387:H450,0),2)</f>
        <v>251.88967111069999</v>
      </c>
      <c r="L416" s="66">
        <f t="shared" ref="L416:L424" ca="1" si="92">MATCH("Крест",OFFSET($G$67,L415,0,64-L415,1),0)+L415</f>
        <v>17</v>
      </c>
    </row>
    <row r="417" spans="1:39" ht="13.5" thickBot="1" x14ac:dyDescent="0.25">
      <c r="A417" s="11">
        <v>7</v>
      </c>
      <c r="B417" s="2">
        <v>2333.3333333333512</v>
      </c>
      <c r="C417" s="2">
        <v>2.9762456718219017</v>
      </c>
      <c r="D417" s="2"/>
      <c r="E417" s="29">
        <f t="shared" si="89"/>
        <v>-2301.5097079397001</v>
      </c>
      <c r="F417" s="2">
        <f t="shared" si="87"/>
        <v>384.05404398839971</v>
      </c>
      <c r="G417" s="51" t="s">
        <v>22</v>
      </c>
      <c r="H417" s="2">
        <v>-99.808280514499998</v>
      </c>
      <c r="I417" s="2">
        <v>235.88856101569999</v>
      </c>
      <c r="J417" s="65">
        <f ca="1">INDEX(OFFSET(G387,L416,0,64-L416,2),MATCH("Крест",OFFSET(G387,L416,0,64-L416,1),0),2)</f>
        <v>-95.725482746899999</v>
      </c>
      <c r="K417" s="63">
        <f ca="1">INDEX(H387:I450,MATCH(J417,H387:H450,0),2)</f>
        <v>305.79194200479998</v>
      </c>
      <c r="L417" s="66">
        <f t="shared" ca="1" si="92"/>
        <v>20</v>
      </c>
    </row>
    <row r="418" spans="1:39" ht="13.5" thickBot="1" x14ac:dyDescent="0.25">
      <c r="A418" s="11">
        <v>7</v>
      </c>
      <c r="B418" s="2">
        <v>2333.3333333333512</v>
      </c>
      <c r="C418" s="2">
        <v>3.3069396353576845</v>
      </c>
      <c r="D418" s="2"/>
      <c r="E418" s="29">
        <f t="shared" si="89"/>
        <v>-2301.5097079397001</v>
      </c>
      <c r="F418" s="2">
        <f t="shared" si="87"/>
        <v>-384.0540439883992</v>
      </c>
      <c r="G418" s="49" t="s">
        <v>20</v>
      </c>
      <c r="H418" s="2">
        <v>-101.71250127819999</v>
      </c>
      <c r="I418" s="2">
        <v>251.62914655910001</v>
      </c>
      <c r="J418" s="65">
        <f ca="1">INDEX(OFFSET(G387,L417,0,64-L417,2),MATCH("Крест",OFFSET(G387,L417,0,64-L417,1),0),2)</f>
        <v>-140.4492482899</v>
      </c>
      <c r="K418" s="63">
        <f ca="1">INDEX(H387:I450,MATCH(J418,H387:H450,0),2)</f>
        <v>273.5813649694</v>
      </c>
      <c r="L418" s="66">
        <f t="shared" ca="1" si="92"/>
        <v>27</v>
      </c>
    </row>
    <row r="419" spans="1:39" ht="13.5" thickBot="1" x14ac:dyDescent="0.25">
      <c r="A419" s="11">
        <v>7</v>
      </c>
      <c r="B419" s="2">
        <v>2333.3333333333239</v>
      </c>
      <c r="C419" s="2">
        <v>3.6376335988934443</v>
      </c>
      <c r="D419" s="2"/>
      <c r="E419" s="29">
        <f t="shared" si="89"/>
        <v>-2052.1054194818003</v>
      </c>
      <c r="F419" s="2">
        <f t="shared" si="87"/>
        <v>-1110.5439170864993</v>
      </c>
      <c r="G419" s="52" t="s">
        <v>23</v>
      </c>
      <c r="H419" s="2">
        <v>-156.19099233489999</v>
      </c>
      <c r="I419" s="2">
        <v>227.35871651310001</v>
      </c>
      <c r="J419" s="65">
        <f ca="1">INDEX(OFFSET(G387,L418,0,64-L418,2),MATCH("Крест",OFFSET(G387,L418,0,64-L418,1),0),2)</f>
        <v>-99.808280514499998</v>
      </c>
      <c r="K419" s="63">
        <f ca="1">INDEX(H387:I450,MATCH(J419,H387:H450,0),2)</f>
        <v>235.88856101569999</v>
      </c>
      <c r="L419" s="66">
        <f t="shared" ca="1" si="92"/>
        <v>31</v>
      </c>
    </row>
    <row r="420" spans="1:39" ht="13.5" thickBot="1" x14ac:dyDescent="0.25">
      <c r="A420" s="11">
        <v>7</v>
      </c>
      <c r="B420" s="2">
        <v>2333.333333333333</v>
      </c>
      <c r="C420" s="2">
        <v>3.9683275624292289</v>
      </c>
      <c r="D420" s="2"/>
      <c r="E420" s="29">
        <f t="shared" si="89"/>
        <v>-1580.3236671267007</v>
      </c>
      <c r="F420" s="2">
        <f t="shared" si="87"/>
        <v>-1716.6891249039993</v>
      </c>
      <c r="G420" s="50" t="s">
        <v>19</v>
      </c>
      <c r="H420" s="2">
        <v>-115.20340398579999</v>
      </c>
      <c r="I420" s="2">
        <v>255.27320009269999</v>
      </c>
      <c r="J420" s="65">
        <f ca="1">INDEX(OFFSET(G387,L419,0,64-L419,2),MATCH("Крест",OFFSET(G387,L419,0,64-L419,1),0),2)</f>
        <v>-149.69640778909999</v>
      </c>
      <c r="K420" s="63">
        <f ca="1">INDEX(H387:I450,MATCH(J420,H387:H450,0),2)</f>
        <v>443.17505900819998</v>
      </c>
      <c r="L420" s="66">
        <f t="shared" ca="1" si="92"/>
        <v>45</v>
      </c>
    </row>
    <row r="421" spans="1:39" ht="13.5" thickBot="1" x14ac:dyDescent="0.25">
      <c r="A421" s="11">
        <v>7</v>
      </c>
      <c r="B421" s="2">
        <v>2333.3333333333476</v>
      </c>
      <c r="C421" s="2">
        <v>4.2990215259649656</v>
      </c>
      <c r="D421" s="2"/>
      <c r="E421" s="29">
        <f t="shared" si="89"/>
        <v>-937.28932419029911</v>
      </c>
      <c r="F421" s="2">
        <f t="shared" si="87"/>
        <v>-2136.8044288617998</v>
      </c>
      <c r="G421" s="54" t="s">
        <v>25</v>
      </c>
      <c r="H421" s="2">
        <v>-56.187386039400003</v>
      </c>
      <c r="I421" s="2">
        <v>240.91977278830001</v>
      </c>
      <c r="J421" s="65">
        <f ca="1">INDEX(OFFSET(G387,L420,0,64-L420,2),MATCH("Крест",OFFSET(G387,L420,0,64-L420,1),0),2)</f>
        <v>-87.864382207800006</v>
      </c>
      <c r="K421" s="63">
        <f ca="1">INDEX(H387:I450,MATCH(J421,H387:H450,0),2)</f>
        <v>221.52294903640001</v>
      </c>
      <c r="L421" s="66">
        <f t="shared" ca="1" si="92"/>
        <v>50</v>
      </c>
    </row>
    <row r="422" spans="1:39" ht="13.5" thickBot="1" x14ac:dyDescent="0.25">
      <c r="A422" s="11">
        <v>7</v>
      </c>
      <c r="B422" s="2">
        <v>2333.3333333333667</v>
      </c>
      <c r="C422" s="2">
        <v>4.6297154895007679</v>
      </c>
      <c r="D422" s="2"/>
      <c r="E422" s="29">
        <f t="shared" si="89"/>
        <v>-192.6851394353983</v>
      </c>
      <c r="F422" s="2">
        <f t="shared" si="87"/>
        <v>-2325.3638170156</v>
      </c>
      <c r="G422" s="53" t="s">
        <v>24</v>
      </c>
      <c r="H422" s="2">
        <v>-62.818025325199997</v>
      </c>
      <c r="I422" s="2">
        <v>209.3291714218</v>
      </c>
      <c r="J422" s="65">
        <f ca="1">INDEX(OFFSET(G387,L421,0,64-L421,2),MATCH("Крест",OFFSET(G387,L421,0,64-L421,1),0),2)</f>
        <v>-360.1798700713</v>
      </c>
      <c r="K422" s="63">
        <f ca="1">INDEX(H387:I450,MATCH(J422,H387:H450,0),2)</f>
        <v>742.22669003869999</v>
      </c>
      <c r="L422" s="66">
        <f t="shared" ca="1" si="92"/>
        <v>57</v>
      </c>
    </row>
    <row r="423" spans="1:39" ht="13.5" thickBot="1" x14ac:dyDescent="0.25">
      <c r="A423" s="11">
        <v>7</v>
      </c>
      <c r="B423" s="2">
        <v>2333.3333333332971</v>
      </c>
      <c r="C423" s="2">
        <v>4.9604094530365206</v>
      </c>
      <c r="D423" s="2"/>
      <c r="E423" s="29">
        <f t="shared" si="89"/>
        <v>572.7994699952003</v>
      </c>
      <c r="F423" s="2">
        <f t="shared" si="87"/>
        <v>-2261.9339538583995</v>
      </c>
      <c r="G423" s="49" t="s">
        <v>20</v>
      </c>
      <c r="H423" s="2">
        <v>-45.200341732299997</v>
      </c>
      <c r="I423" s="2">
        <v>217.64967622290001</v>
      </c>
      <c r="J423" s="65">
        <f ca="1">INDEX(OFFSET(G387,L422,0,64-L422,2),MATCH("Крест",OFFSET(G387,L422,0,64-L422,1),0),2)</f>
        <v>-59.127327286899998</v>
      </c>
      <c r="K423" s="63">
        <f ca="1">INDEX(H387:I450,MATCH(J423,H387:H450,0),2)</f>
        <v>149.41609986879999</v>
      </c>
      <c r="L423" s="66">
        <f t="shared" ca="1" si="92"/>
        <v>60</v>
      </c>
    </row>
    <row r="424" spans="1:39" ht="13.5" thickBot="1" x14ac:dyDescent="0.25">
      <c r="A424" s="11">
        <v>7</v>
      </c>
      <c r="B424" s="2">
        <v>2333.3333333332894</v>
      </c>
      <c r="C424" s="2">
        <v>5.2911034165722803</v>
      </c>
      <c r="D424" s="2"/>
      <c r="E424" s="29">
        <f t="shared" si="89"/>
        <v>1276.2123689522996</v>
      </c>
      <c r="F424" s="2">
        <f t="shared" si="87"/>
        <v>-1953.3884492792004</v>
      </c>
      <c r="G424" s="54" t="s">
        <v>25</v>
      </c>
      <c r="H424" s="2">
        <v>-71.254275056099999</v>
      </c>
      <c r="I424" s="2">
        <v>293.73619185960001</v>
      </c>
      <c r="J424" s="65">
        <f ca="1">INDEX(OFFSET(G387,L423,0,64-L423,2),MATCH("Крест",OFFSET(G387,L423,0,64-L423,1),0),2)</f>
        <v>-83.092942805500002</v>
      </c>
      <c r="K424" s="63">
        <f ca="1">INDEX(H387:I450,MATCH(J424,H387:H450,0),2)</f>
        <v>333.00938973130002</v>
      </c>
      <c r="L424" s="69">
        <f t="shared" ca="1" si="92"/>
        <v>64</v>
      </c>
    </row>
    <row r="425" spans="1:39" ht="13.5" thickBot="1" x14ac:dyDescent="0.25">
      <c r="A425" s="11">
        <v>7</v>
      </c>
      <c r="B425" s="2">
        <v>2333.3333333333767</v>
      </c>
      <c r="C425" s="2">
        <v>5.6217973801080605</v>
      </c>
      <c r="D425" s="2"/>
      <c r="E425" s="29">
        <f t="shared" si="89"/>
        <v>1841.3278552582997</v>
      </c>
      <c r="F425" s="2">
        <f t="shared" si="87"/>
        <v>-1433.1629962759009</v>
      </c>
      <c r="G425" s="48" t="s">
        <v>21</v>
      </c>
      <c r="H425" s="2">
        <v>-82.046335635899993</v>
      </c>
      <c r="I425" s="2">
        <v>299.47234297829999</v>
      </c>
      <c r="J425" s="62">
        <f ca="1">INDEX(G387:H450,MATCH("ГорЛиния",OFFSET(G387,0,0,64,1),0),2)</f>
        <v>-112.3710258424</v>
      </c>
      <c r="K425" s="63">
        <f ca="1">INDEX(H387:I450,MATCH(J425,H387:H450,0),2)</f>
        <v>261.20437907510001</v>
      </c>
      <c r="L425" s="64">
        <f>MATCH("ГорЛиния",$G$67:$G$130,0)</f>
        <v>5</v>
      </c>
    </row>
    <row r="426" spans="1:39" ht="13.5" thickBot="1" x14ac:dyDescent="0.25">
      <c r="A426" s="11">
        <v>7</v>
      </c>
      <c r="B426" s="2">
        <v>2333.3333333333421</v>
      </c>
      <c r="C426" s="2">
        <v>5.9524913436438327</v>
      </c>
      <c r="D426" s="2"/>
      <c r="E426" s="29">
        <f t="shared" si="89"/>
        <v>2206.9068973014996</v>
      </c>
      <c r="F426" s="2">
        <f t="shared" si="87"/>
        <v>-757.63209481090018</v>
      </c>
      <c r="G426" s="52" t="s">
        <v>23</v>
      </c>
      <c r="H426" s="2">
        <v>-74.556086852799993</v>
      </c>
      <c r="I426" s="2">
        <v>379.20361854079999</v>
      </c>
      <c r="J426" s="65">
        <f ca="1">INDEX(OFFSET(G387,L425,0,64-L425,2),MATCH("ГорЛиния",OFFSET(G387,L425,0,64-L425,1),0),2)</f>
        <v>-110.10185773249999</v>
      </c>
      <c r="K426" s="63">
        <f ca="1">INDEX(H387:I450,MATCH(J426,H387:H450,0),2)</f>
        <v>383.28625470989999</v>
      </c>
      <c r="L426" s="66">
        <f ca="1">MATCH("ГорЛиния",OFFSET($G$67,L425,0,64-L425,1),0)+L425</f>
        <v>11</v>
      </c>
    </row>
    <row r="427" spans="1:39" ht="13.5" thickBot="1" x14ac:dyDescent="0.25">
      <c r="A427" s="11">
        <v>7</v>
      </c>
      <c r="B427" s="2">
        <v>3000</v>
      </c>
      <c r="C427" s="2">
        <v>0</v>
      </c>
      <c r="D427" s="2"/>
      <c r="E427" s="29">
        <f t="shared" si="89"/>
        <v>3000</v>
      </c>
      <c r="F427" s="2">
        <f t="shared" si="87"/>
        <v>0</v>
      </c>
      <c r="G427" s="54" t="s">
        <v>25</v>
      </c>
      <c r="H427" s="2">
        <v>-128.9058183354</v>
      </c>
      <c r="I427" s="2">
        <v>423.92951360170002</v>
      </c>
      <c r="J427" s="65">
        <f ca="1">INDEX(OFFSET(G387,L426,0,64-L426,2),MATCH("ГорЛиния",OFFSET(G387,L426,0,64-L426,1),0),2)</f>
        <v>-78.247110016799994</v>
      </c>
      <c r="K427" s="63">
        <f ca="1">INDEX(H387:I450,MATCH(J427,H387:H450,0),2)</f>
        <v>257.48054611499998</v>
      </c>
      <c r="L427" s="66">
        <f t="shared" ref="L427:L432" ca="1" si="93">MATCH("ГорЛиния",OFFSET($G$67,L426,0,64-L426,1),0)+L426</f>
        <v>19</v>
      </c>
    </row>
    <row r="428" spans="1:39" ht="13.5" thickBot="1" x14ac:dyDescent="0.25">
      <c r="A428" s="11">
        <v>7</v>
      </c>
      <c r="B428" s="2">
        <v>3000.000000000005</v>
      </c>
      <c r="C428" s="2">
        <v>0.26179938779916201</v>
      </c>
      <c r="D428" s="2"/>
      <c r="E428" s="29">
        <f t="shared" si="89"/>
        <v>2897.7774788672</v>
      </c>
      <c r="F428" s="2">
        <f t="shared" si="87"/>
        <v>776.45713530759997</v>
      </c>
      <c r="G428" s="52" t="s">
        <v>23</v>
      </c>
      <c r="H428" s="2">
        <v>-97.244755416999993</v>
      </c>
      <c r="I428" s="2">
        <v>467.68409198709998</v>
      </c>
      <c r="J428" s="65">
        <f ca="1">INDEX(OFFSET(G387,L427,0,64-L427,2),MATCH("ГорЛиния",OFFSET(G387,L427,0,64-L427,1),0),2)</f>
        <v>-175.9692294802</v>
      </c>
      <c r="K428" s="63">
        <f ca="1">INDEX(H387:I450,MATCH(J428,H387:H450,0),2)</f>
        <v>211.6028464094</v>
      </c>
      <c r="L428" s="66">
        <f t="shared" ca="1" si="93"/>
        <v>28</v>
      </c>
      <c r="AM428" s="86"/>
    </row>
    <row r="429" spans="1:39" ht="13.5" thickBot="1" x14ac:dyDescent="0.25">
      <c r="A429" s="11">
        <v>7</v>
      </c>
      <c r="B429" s="2">
        <v>2999.9999999999864</v>
      </c>
      <c r="C429" s="2">
        <v>0.52359877559830148</v>
      </c>
      <c r="D429" s="2"/>
      <c r="E429" s="29">
        <f t="shared" si="89"/>
        <v>2598.0762113533001</v>
      </c>
      <c r="F429" s="2">
        <f t="shared" si="87"/>
        <v>1499.9999999999998</v>
      </c>
      <c r="G429" s="49" t="s">
        <v>20</v>
      </c>
      <c r="H429" s="2">
        <v>-84.276486444</v>
      </c>
      <c r="I429" s="2">
        <v>498.57858360130001</v>
      </c>
      <c r="J429" s="65">
        <f ca="1">INDEX(OFFSET(G387,L428,0,64-L428,2),MATCH("ГорЛиния",OFFSET(G387,L428,0,64-L428,1),0),2)</f>
        <v>-156.19099233489999</v>
      </c>
      <c r="K429" s="63">
        <f ca="1">INDEX(H387:I450,MATCH(J429,H387:H450,0),2)</f>
        <v>227.35871651310001</v>
      </c>
      <c r="L429" s="66">
        <f t="shared" ca="1" si="93"/>
        <v>33</v>
      </c>
    </row>
    <row r="430" spans="1:39" ht="13.5" thickBot="1" x14ac:dyDescent="0.25">
      <c r="A430" s="11">
        <v>7</v>
      </c>
      <c r="B430" s="2">
        <v>2999.99999999994</v>
      </c>
      <c r="C430" s="2">
        <v>0.78539816339744839</v>
      </c>
      <c r="D430" s="2"/>
      <c r="E430" s="29">
        <f t="shared" si="89"/>
        <v>2121.3203435596001</v>
      </c>
      <c r="F430" s="2">
        <f t="shared" si="87"/>
        <v>2121.3203435596001</v>
      </c>
      <c r="G430" s="54" t="s">
        <v>25</v>
      </c>
      <c r="H430" s="2">
        <v>-86.350707997100002</v>
      </c>
      <c r="I430" s="2">
        <v>478.24434914199998</v>
      </c>
      <c r="J430" s="65">
        <f ca="1">INDEX(OFFSET(G387,L429,0,64-L429,2),MATCH("ГорЛиния",OFFSET(G387,L429,0,64-L429,1),0),2)</f>
        <v>-74.556086852799993</v>
      </c>
      <c r="K430" s="63">
        <f ca="1">INDEX(H387:I450,MATCH(J430,H387:H450,0),2)</f>
        <v>379.20361854079999</v>
      </c>
      <c r="L430" s="66">
        <f t="shared" ca="1" si="93"/>
        <v>40</v>
      </c>
    </row>
    <row r="431" spans="1:39" ht="13.5" thickBot="1" x14ac:dyDescent="0.25">
      <c r="A431" s="11">
        <v>7</v>
      </c>
      <c r="B431" s="2">
        <v>2999.9999999999864</v>
      </c>
      <c r="C431" s="2">
        <v>1.047197551196595</v>
      </c>
      <c r="D431" s="2"/>
      <c r="E431" s="29">
        <f t="shared" si="89"/>
        <v>1500.0000000000005</v>
      </c>
      <c r="F431" s="2">
        <f t="shared" si="87"/>
        <v>2598.0762113533001</v>
      </c>
      <c r="G431" s="51" t="s">
        <v>22</v>
      </c>
      <c r="H431" s="2">
        <v>-149.69640778909999</v>
      </c>
      <c r="I431" s="2">
        <v>443.17505900819998</v>
      </c>
      <c r="J431" s="65">
        <f ca="1">INDEX(OFFSET(G387,L430,0,64-L430,2),MATCH("ГорЛиния",OFFSET(G387,L430,0,64-L430,1),0),2)</f>
        <v>-97.244755416999993</v>
      </c>
      <c r="K431" s="63">
        <f ca="1">INDEX(H387:I450,MATCH(J431,H387:H450,0),2)</f>
        <v>467.68409198709998</v>
      </c>
      <c r="L431" s="66">
        <f t="shared" ca="1" si="93"/>
        <v>42</v>
      </c>
    </row>
    <row r="432" spans="1:39" ht="13.5" thickBot="1" x14ac:dyDescent="0.25">
      <c r="A432" s="11">
        <v>7</v>
      </c>
      <c r="B432" s="2">
        <v>3000.000000000005</v>
      </c>
      <c r="C432" s="2">
        <v>1.3089969389957348</v>
      </c>
      <c r="D432" s="2"/>
      <c r="E432" s="29">
        <f t="shared" si="89"/>
        <v>776.45713530759951</v>
      </c>
      <c r="F432" s="2">
        <f t="shared" si="87"/>
        <v>2897.7774788672</v>
      </c>
      <c r="G432" s="53" t="s">
        <v>24</v>
      </c>
      <c r="H432" s="2">
        <v>-241.4835709187</v>
      </c>
      <c r="I432" s="2">
        <v>447.6087396666</v>
      </c>
      <c r="J432" s="65">
        <f ca="1">INDEX(OFFSET(G387,L431,0,64-L431,2),MATCH("ГорЛиния",OFFSET(G387,L431,0,64-L431,1),0),2)</f>
        <v>-263.51908144060002</v>
      </c>
      <c r="K432" s="63">
        <f ca="1">INDEX(H387:I450,MATCH(J432,H387:H450,0),2)</f>
        <v>161.1988449383</v>
      </c>
      <c r="L432" s="69">
        <f t="shared" ca="1" si="93"/>
        <v>52</v>
      </c>
    </row>
    <row r="433" spans="1:12" ht="13.5" thickBot="1" x14ac:dyDescent="0.25">
      <c r="A433" s="11">
        <v>7</v>
      </c>
      <c r="B433" s="2">
        <v>3000</v>
      </c>
      <c r="C433" s="2">
        <v>1.5707963267948966</v>
      </c>
      <c r="D433" s="2"/>
      <c r="E433" s="29">
        <f t="shared" si="89"/>
        <v>1.83772268236293E-13</v>
      </c>
      <c r="F433" s="2">
        <f t="shared" si="87"/>
        <v>3000</v>
      </c>
      <c r="G433" s="49" t="s">
        <v>20</v>
      </c>
      <c r="H433" s="2">
        <v>-170.97314214439999</v>
      </c>
      <c r="I433" s="2">
        <v>415.04283808500003</v>
      </c>
      <c r="J433" s="62">
        <f ca="1">INDEX(G387:H450,MATCH("Квадрат",OFFSET(G387,0,0,64,1),0),2)</f>
        <v>-117.814149278</v>
      </c>
      <c r="K433" s="63">
        <f ca="1">INDEX(H387:I450,MATCH(J433,H387:H450,0),2)</f>
        <v>251.51496684559999</v>
      </c>
      <c r="L433" s="64">
        <f>MATCH("Квадрат",$G$67:$G$130,0)</f>
        <v>6</v>
      </c>
    </row>
    <row r="434" spans="1:12" ht="13.5" thickBot="1" x14ac:dyDescent="0.25">
      <c r="A434" s="11">
        <v>7</v>
      </c>
      <c r="B434" s="2">
        <v>3000.000000000005</v>
      </c>
      <c r="C434" s="2">
        <v>1.8325957145940583</v>
      </c>
      <c r="D434" s="2"/>
      <c r="E434" s="29">
        <f t="shared" si="89"/>
        <v>-776.45713530759917</v>
      </c>
      <c r="F434" s="2">
        <f t="shared" si="87"/>
        <v>2897.7774788672</v>
      </c>
      <c r="G434" s="50" t="s">
        <v>19</v>
      </c>
      <c r="H434" s="2">
        <v>-111.2967245982</v>
      </c>
      <c r="I434" s="2">
        <v>351.7426754558</v>
      </c>
      <c r="J434" s="65">
        <f ca="1">INDEX(OFFSET(G387,L433,0,64-L433,2),MATCH("Квадрат",OFFSET(G387,L433,0,64-L433,1),0),2)</f>
        <v>-96.107724370200003</v>
      </c>
      <c r="K434" s="63">
        <f ca="1">INDEX(H387:I450,MATCH(J434,H387:H450,0),2)</f>
        <v>347.88359098450002</v>
      </c>
      <c r="L434" s="66">
        <f ca="1">MATCH("Квадрат",OFFSET($G$67,L433,0,64-L433,1),0)+L433</f>
        <v>9</v>
      </c>
    </row>
    <row r="435" spans="1:12" ht="13.5" thickBot="1" x14ac:dyDescent="0.25">
      <c r="A435" s="11">
        <v>7</v>
      </c>
      <c r="B435" s="2">
        <v>2999.9999999999864</v>
      </c>
      <c r="C435" s="2">
        <v>2.0943951023931984</v>
      </c>
      <c r="D435" s="2"/>
      <c r="E435" s="29">
        <f t="shared" si="89"/>
        <v>-1500.0000000000005</v>
      </c>
      <c r="F435" s="2">
        <f t="shared" si="87"/>
        <v>2598.0762113532996</v>
      </c>
      <c r="G435" s="54" t="s">
        <v>25</v>
      </c>
      <c r="H435" s="2">
        <v>-67.542081514700001</v>
      </c>
      <c r="I435" s="2">
        <v>300.67625404979998</v>
      </c>
      <c r="J435" s="65">
        <f ca="1">INDEX(OFFSET(G387,L434,0,64-L434,2),MATCH("Квадрат",OFFSET(G387,L434,0,64-L434,1),0),2)</f>
        <v>-123.73796911700001</v>
      </c>
      <c r="K435" s="63">
        <f ca="1">INDEX(H387:I450,MATCH(J435,H387:H450,0),2)</f>
        <v>264.64307108510002</v>
      </c>
      <c r="L435" s="66">
        <f t="shared" ref="L435:L441" ca="1" si="94">MATCH("Квадрат",OFFSET($G$67,L434,0,64-L434,1),0)+L434</f>
        <v>13</v>
      </c>
    </row>
    <row r="436" spans="1:12" ht="13.5" thickBot="1" x14ac:dyDescent="0.25">
      <c r="A436" s="11">
        <v>7</v>
      </c>
      <c r="B436" s="2">
        <v>2999.99999999994</v>
      </c>
      <c r="C436" s="2">
        <v>2.3561944901923448</v>
      </c>
      <c r="D436" s="2"/>
      <c r="E436" s="29">
        <f t="shared" si="89"/>
        <v>-2121.3203435596001</v>
      </c>
      <c r="F436" s="2">
        <f t="shared" si="87"/>
        <v>2121.3203435596001</v>
      </c>
      <c r="G436" s="51" t="s">
        <v>22</v>
      </c>
      <c r="H436" s="2">
        <v>-87.864382207800006</v>
      </c>
      <c r="I436" s="2">
        <v>221.52294903640001</v>
      </c>
      <c r="J436" s="65">
        <f ca="1">INDEX(OFFSET(G387,L435,0,64-L435,2),MATCH("Квадрат",OFFSET(G387,L435,0,64-L435,1),0),2)</f>
        <v>-158.4982370779</v>
      </c>
      <c r="K436" s="63">
        <f ca="1">INDEX(H387:I450,MATCH(J436,H387:H450,0),2)</f>
        <v>395.80536205959999</v>
      </c>
      <c r="L436" s="66">
        <f t="shared" ca="1" si="94"/>
        <v>24</v>
      </c>
    </row>
    <row r="437" spans="1:12" ht="13.5" thickBot="1" x14ac:dyDescent="0.25">
      <c r="A437" s="11">
        <v>7</v>
      </c>
      <c r="B437" s="2">
        <v>2999.9999999999864</v>
      </c>
      <c r="C437" s="2">
        <v>2.6179938779914917</v>
      </c>
      <c r="D437" s="2"/>
      <c r="E437" s="29">
        <f t="shared" si="89"/>
        <v>-2598.0762113533001</v>
      </c>
      <c r="F437" s="2">
        <f t="shared" si="87"/>
        <v>1499.9999999999998</v>
      </c>
      <c r="G437" s="53" t="s">
        <v>24</v>
      </c>
      <c r="H437" s="2">
        <v>-180.43442766000001</v>
      </c>
      <c r="I437" s="2">
        <v>138.16290681410001</v>
      </c>
      <c r="J437" s="65">
        <f ca="1">INDEX(OFFSET(G387,L436,0,64-L436,2),MATCH("Квадрат",OFFSET(G387,L436,0,64-L436,1),0),2)</f>
        <v>-62.818025325199997</v>
      </c>
      <c r="K437" s="63">
        <f ca="1">INDEX(H387:I450,MATCH(J437,H387:H450,0),2)</f>
        <v>209.3291714218</v>
      </c>
      <c r="L437" s="66">
        <f t="shared" ca="1" si="94"/>
        <v>36</v>
      </c>
    </row>
    <row r="438" spans="1:12" ht="13.5" thickBot="1" x14ac:dyDescent="0.25">
      <c r="A438" s="11">
        <v>7</v>
      </c>
      <c r="B438" s="2">
        <v>3000.000000000005</v>
      </c>
      <c r="C438" s="2">
        <v>2.8797932657906311</v>
      </c>
      <c r="D438" s="2"/>
      <c r="E438" s="29">
        <f t="shared" si="89"/>
        <v>-2897.7774788672</v>
      </c>
      <c r="F438" s="2">
        <f t="shared" si="87"/>
        <v>776.45713530760031</v>
      </c>
      <c r="G438" s="52" t="s">
        <v>23</v>
      </c>
      <c r="H438" s="2">
        <v>-263.51908144060002</v>
      </c>
      <c r="I438" s="2">
        <v>161.1988449383</v>
      </c>
      <c r="J438" s="65">
        <f ca="1">INDEX(OFFSET(G387,L437,0,64-L437,2),MATCH("Квадрат",OFFSET(G387,L437,0,64-L437,1),0),2)</f>
        <v>-241.4835709187</v>
      </c>
      <c r="K438" s="63">
        <f ca="1">INDEX(H387:I450,MATCH(J438,H387:H450,0),2)</f>
        <v>447.6087396666</v>
      </c>
      <c r="L438" s="66">
        <f t="shared" ca="1" si="94"/>
        <v>46</v>
      </c>
    </row>
    <row r="439" spans="1:12" ht="13.5" thickBot="1" x14ac:dyDescent="0.25">
      <c r="A439" s="11">
        <v>7</v>
      </c>
      <c r="B439" s="2">
        <v>3000</v>
      </c>
      <c r="C439" s="2">
        <v>3.1415926535897931</v>
      </c>
      <c r="D439" s="2"/>
      <c r="E439" s="29">
        <f t="shared" si="89"/>
        <v>-3000</v>
      </c>
      <c r="F439" s="2">
        <f t="shared" si="87"/>
        <v>3.67544536472586E-13</v>
      </c>
      <c r="G439" s="48" t="s">
        <v>21</v>
      </c>
      <c r="H439" s="2">
        <v>-345.68753536460002</v>
      </c>
      <c r="I439" s="2">
        <v>274.59202617109997</v>
      </c>
      <c r="J439" s="65">
        <f ca="1">INDEX(OFFSET(G387,L438,0,64-L438,2),MATCH("Квадрат",OFFSET(G387,L438,0,64-L438,1),0),2)</f>
        <v>-180.43442766000001</v>
      </c>
      <c r="K439" s="63">
        <f ca="1">INDEX(H387:I450,MATCH(J439,H387:H450,0),2)</f>
        <v>138.16290681410001</v>
      </c>
      <c r="L439" s="66">
        <f t="shared" ca="1" si="94"/>
        <v>51</v>
      </c>
    </row>
    <row r="440" spans="1:12" ht="13.5" thickBot="1" x14ac:dyDescent="0.25">
      <c r="A440" s="11">
        <v>7</v>
      </c>
      <c r="B440" s="2">
        <v>3000.000000000005</v>
      </c>
      <c r="C440" s="2">
        <v>3.4033920413889551</v>
      </c>
      <c r="D440" s="2"/>
      <c r="E440" s="29">
        <f t="shared" si="89"/>
        <v>-2897.7774788672</v>
      </c>
      <c r="F440" s="2">
        <f t="shared" si="87"/>
        <v>-776.45713530759963</v>
      </c>
      <c r="G440" s="54" t="s">
        <v>25</v>
      </c>
      <c r="H440" s="2">
        <v>-355.76025657529999</v>
      </c>
      <c r="I440" s="2">
        <v>477.3781880153</v>
      </c>
      <c r="J440" s="65">
        <f ca="1">INDEX(OFFSET(G387,L439,0,64-L439,2),MATCH("Квадрат",OFFSET(G387,L439,0,64-L439,1),0),2)</f>
        <v>-472.56343014660001</v>
      </c>
      <c r="K440" s="63">
        <f ca="1">INDEX(H387:I450,MATCH(J440,H387:H450,0),2)</f>
        <v>1020.0190851789</v>
      </c>
      <c r="L440" s="66">
        <f t="shared" ca="1" si="94"/>
        <v>55</v>
      </c>
    </row>
    <row r="441" spans="1:12" ht="13.5" thickBot="1" x14ac:dyDescent="0.25">
      <c r="A441" s="11">
        <v>7</v>
      </c>
      <c r="B441" s="2">
        <v>2999.9999999999864</v>
      </c>
      <c r="C441" s="2">
        <v>3.6651914291880945</v>
      </c>
      <c r="D441" s="2"/>
      <c r="E441" s="29">
        <f t="shared" si="89"/>
        <v>-2598.0762113533006</v>
      </c>
      <c r="F441" s="2">
        <f t="shared" si="87"/>
        <v>-1499.9999999999995</v>
      </c>
      <c r="G441" s="53" t="s">
        <v>24</v>
      </c>
      <c r="H441" s="2">
        <v>-472.56343014660001</v>
      </c>
      <c r="I441" s="2">
        <v>1020.0190851789</v>
      </c>
      <c r="J441" s="65">
        <f ca="1">INDEX(OFFSET(G387,L440,0,64-L440,2),MATCH("Квадрат",OFFSET(G387,L440,0,64-L440,1),0),2)</f>
        <v>-38.2337000542</v>
      </c>
      <c r="K441" s="63">
        <f ca="1">INDEX(H387:I450,MATCH(J441,H387:H450,0),2)</f>
        <v>253.21668597979999</v>
      </c>
      <c r="L441" s="69">
        <f t="shared" ca="1" si="94"/>
        <v>62</v>
      </c>
    </row>
    <row r="442" spans="1:12" ht="13.5" thickBot="1" x14ac:dyDescent="0.25">
      <c r="A442" s="11">
        <v>7</v>
      </c>
      <c r="B442" s="2">
        <v>2999.99999999994</v>
      </c>
      <c r="C442" s="2">
        <v>3.9269908169872414</v>
      </c>
      <c r="D442" s="2"/>
      <c r="E442" s="29">
        <f t="shared" si="89"/>
        <v>-2121.3203435596006</v>
      </c>
      <c r="F442" s="2">
        <f t="shared" si="87"/>
        <v>-2121.3203435596001</v>
      </c>
      <c r="G442" s="48" t="s">
        <v>21</v>
      </c>
      <c r="H442" s="2">
        <v>-363.59836122140001</v>
      </c>
      <c r="I442" s="2">
        <v>784.96580842560002</v>
      </c>
      <c r="J442" s="62">
        <f ca="1">INDEX(G387:H450,MATCH("Зигзаг",OFFSET(G387,0,0,64,1),0),2)</f>
        <v>-101.3584913789</v>
      </c>
      <c r="K442" s="63">
        <f ca="1">INDEX(H387:I450,MATCH(J442,H387:H450,0),2)</f>
        <v>258.34642875280002</v>
      </c>
      <c r="L442" s="64">
        <f>MATCH("Зигзаг",$G$67:$G$130,0)</f>
        <v>8</v>
      </c>
    </row>
    <row r="443" spans="1:12" ht="13.5" thickBot="1" x14ac:dyDescent="0.25">
      <c r="A443" s="11">
        <v>7</v>
      </c>
      <c r="B443" s="2">
        <v>2999.9999999999864</v>
      </c>
      <c r="C443" s="2">
        <v>4.1887902047863879</v>
      </c>
      <c r="D443" s="2"/>
      <c r="E443" s="29">
        <f t="shared" si="89"/>
        <v>-1500.0000000000011</v>
      </c>
      <c r="F443" s="2">
        <f t="shared" si="87"/>
        <v>-2598.0762113532992</v>
      </c>
      <c r="G443" s="51" t="s">
        <v>22</v>
      </c>
      <c r="H443" s="2">
        <v>-360.1798700713</v>
      </c>
      <c r="I443" s="2">
        <v>742.22669003869999</v>
      </c>
      <c r="J443" s="65">
        <f ca="1">INDEX(OFFSET(G387,L442,0,64-L442,2),MATCH("зигзаг",OFFSET(G387,L442,0,64-L442,1),0),2)</f>
        <v>-159.25157894789999</v>
      </c>
      <c r="K443" s="63">
        <f ca="1">INDEX(H387:I450,MATCH(J443,H387:H450,0),2)</f>
        <v>326.6196484317</v>
      </c>
      <c r="L443" s="66">
        <f ca="1">MATCH("Зигзаг",OFFSET($G$67,L442,0,64-L442,1),0)+L442</f>
        <v>12</v>
      </c>
    </row>
    <row r="444" spans="1:12" ht="13.5" thickBot="1" x14ac:dyDescent="0.25">
      <c r="A444" s="11">
        <v>7</v>
      </c>
      <c r="B444" s="2">
        <v>3000.000000000005</v>
      </c>
      <c r="C444" s="2">
        <v>4.4505895925855281</v>
      </c>
      <c r="D444" s="2"/>
      <c r="E444" s="29">
        <f t="shared" si="89"/>
        <v>-776.45713530759929</v>
      </c>
      <c r="F444" s="2">
        <f t="shared" si="87"/>
        <v>-2897.7774788672</v>
      </c>
      <c r="G444" s="50" t="s">
        <v>19</v>
      </c>
      <c r="H444" s="2">
        <v>-281.01866009650001</v>
      </c>
      <c r="I444" s="2">
        <v>507.51887273689999</v>
      </c>
      <c r="J444" s="65">
        <f ca="1">INDEX(OFFSET(G387,L443,0,64-L443,2),MATCH("зигзаг",OFFSET(G387,L443,0,64-L443,1),0),2)</f>
        <v>-81.000314347499994</v>
      </c>
      <c r="K444" s="63">
        <f ca="1">INDEX(H387:I450,MATCH(J444,H387:H450,0),2)</f>
        <v>249.8506298842</v>
      </c>
      <c r="L444" s="66">
        <f t="shared" ref="L444:L450" ca="1" si="95">MATCH("Зигзаг",OFFSET($G$67,L443,0,64-L443,1),0)+L443</f>
        <v>15</v>
      </c>
    </row>
    <row r="445" spans="1:12" ht="13.5" thickBot="1" x14ac:dyDescent="0.25">
      <c r="A445" s="11">
        <v>7</v>
      </c>
      <c r="B445" s="2">
        <v>3000</v>
      </c>
      <c r="C445" s="2">
        <v>4.7123889803846897</v>
      </c>
      <c r="D445" s="2"/>
      <c r="E445" s="29">
        <f t="shared" si="89"/>
        <v>-5.51316804708879E-13</v>
      </c>
      <c r="F445" s="2">
        <f t="shared" si="87"/>
        <v>-3000</v>
      </c>
      <c r="G445" s="48" t="s">
        <v>21</v>
      </c>
      <c r="H445" s="2">
        <v>-125.0691019042</v>
      </c>
      <c r="I445" s="2">
        <v>212.44829450980001</v>
      </c>
      <c r="J445" s="65">
        <f ca="1">INDEX(OFFSET(G387,L444,0,64-L444,2),MATCH("зигзаг",OFFSET(G387,L444,0,64-L444,1),0),2)</f>
        <v>-56.187386039400003</v>
      </c>
      <c r="K445" s="63">
        <f ca="1">INDEX(H387:I450,MATCH(J445,H387:H450,0),2)</f>
        <v>240.91977278830001</v>
      </c>
      <c r="L445" s="66">
        <f t="shared" ca="1" si="95"/>
        <v>35</v>
      </c>
    </row>
    <row r="446" spans="1:12" ht="13.5" thickBot="1" x14ac:dyDescent="0.25">
      <c r="A446" s="11">
        <v>7</v>
      </c>
      <c r="B446" s="2">
        <v>3000.000000000005</v>
      </c>
      <c r="C446" s="2">
        <v>4.9741883681838512</v>
      </c>
      <c r="D446" s="2"/>
      <c r="E446" s="29">
        <f t="shared" si="89"/>
        <v>776.45713530759815</v>
      </c>
      <c r="F446" s="2">
        <f t="shared" si="87"/>
        <v>-2897.7774788672004</v>
      </c>
      <c r="G446" s="51" t="s">
        <v>22</v>
      </c>
      <c r="H446" s="2">
        <v>-59.127327286899998</v>
      </c>
      <c r="I446" s="2">
        <v>149.41609986879999</v>
      </c>
      <c r="J446" s="65">
        <f ca="1">INDEX(OFFSET(G387,L445,0,64-L445,2),MATCH("зигзаг",OFFSET(G387,L445,0,64-L445,1),0),2)</f>
        <v>-71.254275056099999</v>
      </c>
      <c r="K446" s="63">
        <f ca="1">INDEX(H387:I450,MATCH(J446,H387:H450,0),2)</f>
        <v>293.73619185960001</v>
      </c>
      <c r="L446" s="66">
        <f t="shared" ca="1" si="95"/>
        <v>38</v>
      </c>
    </row>
    <row r="447" spans="1:12" ht="13.5" thickBot="1" x14ac:dyDescent="0.25">
      <c r="A447" s="11">
        <v>7</v>
      </c>
      <c r="B447" s="2">
        <v>2999.9999999999864</v>
      </c>
      <c r="C447" s="2">
        <v>5.2359877559829915</v>
      </c>
      <c r="D447" s="2"/>
      <c r="E447" s="29">
        <f t="shared" si="89"/>
        <v>1500.0000000000005</v>
      </c>
      <c r="F447" s="2">
        <f t="shared" si="87"/>
        <v>-2598.0762113533001</v>
      </c>
      <c r="G447" s="50" t="s">
        <v>19</v>
      </c>
      <c r="H447" s="2">
        <v>-58.805652203500003</v>
      </c>
      <c r="I447" s="2">
        <v>191.31384382190001</v>
      </c>
      <c r="J447" s="65">
        <f ca="1">INDEX(OFFSET(G387,L446,0,64-L446,2),MATCH("зигзаг",OFFSET(G387,L446,0,64-L446,1),0),2)</f>
        <v>-128.9058183354</v>
      </c>
      <c r="K447" s="63">
        <f ca="1">INDEX(H387:I450,MATCH(J447,H387:H450,0),2)</f>
        <v>423.92951360170002</v>
      </c>
      <c r="L447" s="66">
        <f t="shared" ca="1" si="95"/>
        <v>41</v>
      </c>
    </row>
    <row r="448" spans="1:12" ht="13.5" thickBot="1" x14ac:dyDescent="0.25">
      <c r="A448" s="11">
        <v>7</v>
      </c>
      <c r="B448" s="2">
        <v>2999.99999999994</v>
      </c>
      <c r="C448" s="2">
        <v>5.497787143782138</v>
      </c>
      <c r="D448" s="2"/>
      <c r="E448" s="29">
        <f t="shared" si="89"/>
        <v>2121.3203435595997</v>
      </c>
      <c r="F448" s="2">
        <f t="shared" si="87"/>
        <v>-2121.3203435596006</v>
      </c>
      <c r="G448" s="53" t="s">
        <v>24</v>
      </c>
      <c r="H448" s="2">
        <v>-38.2337000542</v>
      </c>
      <c r="I448" s="2">
        <v>253.21668597979999</v>
      </c>
      <c r="J448" s="65">
        <f ca="1">INDEX(OFFSET(G387,L447,0,64-L447,2),MATCH("зигзаг",OFFSET(G387,L447,0,64-L447,1),0),2)</f>
        <v>-86.350707997100002</v>
      </c>
      <c r="K448" s="63">
        <f ca="1">INDEX(H387:I450,MATCH(J448,H387:H450,0),2)</f>
        <v>478.24434914199998</v>
      </c>
      <c r="L448" s="66">
        <f t="shared" ca="1" si="95"/>
        <v>44</v>
      </c>
    </row>
    <row r="449" spans="1:39" ht="13.5" thickBot="1" x14ac:dyDescent="0.25">
      <c r="A449" s="11">
        <v>7</v>
      </c>
      <c r="B449" s="2">
        <v>2999.9999999999864</v>
      </c>
      <c r="C449" s="2">
        <v>5.7595865315812844</v>
      </c>
      <c r="D449" s="2"/>
      <c r="E449" s="29">
        <f t="shared" si="89"/>
        <v>2598.0762113532992</v>
      </c>
      <c r="F449" s="2">
        <f t="shared" si="87"/>
        <v>-1500.0000000000016</v>
      </c>
      <c r="G449" s="49" t="s">
        <v>20</v>
      </c>
      <c r="H449" s="2">
        <v>-44.587025972699998</v>
      </c>
      <c r="I449" s="2">
        <v>278.99622895380003</v>
      </c>
      <c r="J449" s="65">
        <f ca="1">INDEX(OFFSET(G387,L448,0,64-L448,2),MATCH("зигзаг",OFFSET(G387,L448,0,64-L448,1),0),2)</f>
        <v>-67.542081514700001</v>
      </c>
      <c r="K449" s="63">
        <f ca="1">INDEX(H387:I450,MATCH(J449,H387:H450,0),2)</f>
        <v>300.67625404979998</v>
      </c>
      <c r="L449" s="66">
        <f t="shared" ca="1" si="95"/>
        <v>49</v>
      </c>
    </row>
    <row r="450" spans="1:39" ht="13.5" thickBot="1" x14ac:dyDescent="0.25">
      <c r="A450" s="11">
        <v>7</v>
      </c>
      <c r="B450" s="2">
        <v>3000.000000000005</v>
      </c>
      <c r="C450" s="2">
        <v>6.0213859193804247</v>
      </c>
      <c r="D450" s="2"/>
      <c r="E450" s="29">
        <f t="shared" si="89"/>
        <v>2897.7774788672</v>
      </c>
      <c r="F450" s="2">
        <f t="shared" si="87"/>
        <v>-776.45713530759951</v>
      </c>
      <c r="G450" s="51" t="s">
        <v>22</v>
      </c>
      <c r="H450" s="2">
        <v>-83.092942805500002</v>
      </c>
      <c r="I450" s="2">
        <v>333.00938973130002</v>
      </c>
      <c r="J450" s="78">
        <f ca="1">INDEX(OFFSET(G387,L449,0,64-L449,2),MATCH("зигзаг",OFFSET(G387,L449,0,64-L449,1),0),2)</f>
        <v>-355.76025657529999</v>
      </c>
      <c r="K450" s="63">
        <f ca="1">INDEX(H387:I450,MATCH(J450,H387:H450,0),2)</f>
        <v>477.3781880153</v>
      </c>
      <c r="L450" s="69">
        <f t="shared" ca="1" si="95"/>
        <v>54</v>
      </c>
    </row>
    <row r="451" spans="1:39" ht="13.5" thickBot="1" x14ac:dyDescent="0.25">
      <c r="A451" s="14">
        <v>8</v>
      </c>
      <c r="B451" s="6">
        <v>1000</v>
      </c>
      <c r="C451" s="6">
        <v>0</v>
      </c>
      <c r="D451" s="75"/>
      <c r="E451" s="29">
        <f t="shared" si="89"/>
        <v>1000</v>
      </c>
      <c r="F451" s="2">
        <f t="shared" si="87"/>
        <v>0</v>
      </c>
      <c r="G451" s="48" t="s">
        <v>21</v>
      </c>
      <c r="H451" s="6">
        <v>-14.8453673722</v>
      </c>
      <c r="I451" s="6">
        <v>118.532059229</v>
      </c>
      <c r="J451" s="76">
        <f ca="1">INDEX(G451:H514,MATCH("ВертЛиния",OFFSET(G451,0,0,64,1),0),2)</f>
        <v>-14.8453673722</v>
      </c>
      <c r="K451" s="63">
        <f ca="1">INDEX(H451:I514,MATCH(J451,H451:H514,0),2)</f>
        <v>118.532059229</v>
      </c>
      <c r="L451" s="64">
        <f>MATCH("ВертЛиния",$G$131:$G$194,0)</f>
        <v>1</v>
      </c>
    </row>
    <row r="452" spans="1:39" ht="13.5" thickBot="1" x14ac:dyDescent="0.25">
      <c r="A452" s="14">
        <v>8</v>
      </c>
      <c r="B452" s="6">
        <v>999.99999999993281</v>
      </c>
      <c r="C452" s="6">
        <v>0.78539816339744839</v>
      </c>
      <c r="D452" s="6"/>
      <c r="E452" s="29">
        <f t="shared" si="89"/>
        <v>707.10678118649992</v>
      </c>
      <c r="F452" s="2">
        <f t="shared" si="87"/>
        <v>707.10678118650003</v>
      </c>
      <c r="G452" s="49" t="s">
        <v>20</v>
      </c>
      <c r="H452" s="6">
        <v>-23.489677846700001</v>
      </c>
      <c r="I452" s="6">
        <v>119.0220281006</v>
      </c>
      <c r="J452" s="65">
        <f ca="1">INDEX(OFFSET(G451,L451,0,64-L451,2),MATCH("ВертЛиния",OFFSET(G451,L451,0,64-L451,1),0),2)</f>
        <v>-22.828146240999999</v>
      </c>
      <c r="K452" s="63">
        <f ca="1">INDEX(H451:I514,MATCH(J452,H451:H514,0),2)</f>
        <v>191.82628462029999</v>
      </c>
      <c r="L452" s="66">
        <f ca="1">MATCH("ВертЛиния",OFFSET($G$131,L451,0,64-L451,1),0)+L451</f>
        <v>25</v>
      </c>
      <c r="X452" s="86"/>
    </row>
    <row r="453" spans="1:39" ht="13.5" thickBot="1" x14ac:dyDescent="0.25">
      <c r="A453" s="14">
        <v>8</v>
      </c>
      <c r="B453" s="6">
        <v>1000</v>
      </c>
      <c r="C453" s="6">
        <v>1.5707963267948966</v>
      </c>
      <c r="D453" s="6"/>
      <c r="E453" s="29">
        <f t="shared" si="89"/>
        <v>6.1257422745431001E-14</v>
      </c>
      <c r="F453" s="2">
        <f t="shared" ref="F453:F516" si="96">B453*SIN(C453)</f>
        <v>1000</v>
      </c>
      <c r="G453" s="50" t="s">
        <v>19</v>
      </c>
      <c r="H453" s="6">
        <v>-33.8917658883</v>
      </c>
      <c r="I453" s="6">
        <v>119.6757652574</v>
      </c>
      <c r="J453" s="65">
        <f ca="1">INDEX(OFFSET(G451,L452,0,64-L452,2),MATCH("ВертЛиния",OFFSET(G451,L452,0,64-L452,1),0),2)</f>
        <v>-48.6567706863</v>
      </c>
      <c r="K453" s="63">
        <f ca="1">INDEX(H451:I514,MATCH(J453,H451:H514,0),2)</f>
        <v>109.9787477659</v>
      </c>
      <c r="L453" s="66">
        <f t="shared" ref="L453:L457" ca="1" si="97">MATCH("ВертЛиния",OFFSET($G$131,L452,0,64-L452,1),0)+L452</f>
        <v>29</v>
      </c>
    </row>
    <row r="454" spans="1:39" ht="13.5" thickBot="1" x14ac:dyDescent="0.25">
      <c r="A454" s="14">
        <v>8</v>
      </c>
      <c r="B454" s="6">
        <v>999.99999999993281</v>
      </c>
      <c r="C454" s="6">
        <v>2.3561944901923448</v>
      </c>
      <c r="D454" s="6"/>
      <c r="E454" s="29">
        <f t="shared" si="89"/>
        <v>-707.10678118649992</v>
      </c>
      <c r="F454" s="2">
        <f t="shared" si="96"/>
        <v>707.10678118650003</v>
      </c>
      <c r="G454" s="51" t="s">
        <v>22</v>
      </c>
      <c r="H454" s="6">
        <v>-40.859997631900001</v>
      </c>
      <c r="I454" s="6">
        <v>103.7868251547</v>
      </c>
      <c r="J454" s="65">
        <f ca="1">INDEX(OFFSET(G451,L453,0,64-L453,2),MATCH("ВертЛиния",OFFSET(G451,L453,0,64-L453,1),0),2)</f>
        <v>43.351133500099998</v>
      </c>
      <c r="K454" s="63">
        <f ca="1">INDEX(H451:I514,MATCH(J454,H451:H514,0),2)</f>
        <v>158.0071276999</v>
      </c>
      <c r="L454" s="66">
        <f t="shared" ca="1" si="97"/>
        <v>39</v>
      </c>
    </row>
    <row r="455" spans="1:39" ht="13.5" thickBot="1" x14ac:dyDescent="0.25">
      <c r="A455" s="14">
        <v>8</v>
      </c>
      <c r="B455" s="6">
        <v>1000</v>
      </c>
      <c r="C455" s="6">
        <v>3.1415926535897931</v>
      </c>
      <c r="D455" s="6"/>
      <c r="E455" s="29">
        <f t="shared" ref="E455:E518" si="98">B455*COS(C455)</f>
        <v>-1000</v>
      </c>
      <c r="F455" s="2">
        <f t="shared" si="96"/>
        <v>1.22514845490862E-13</v>
      </c>
      <c r="G455" s="52" t="s">
        <v>23</v>
      </c>
      <c r="H455" s="6">
        <v>-30.789430677999999</v>
      </c>
      <c r="I455" s="6">
        <v>97.982655262400002</v>
      </c>
      <c r="J455" s="65">
        <f ca="1">INDEX(OFFSET(G451,L454,0,64-L454,2),MATCH("ВертЛиния",OFFSET(G451,L454,0,64-L454,1),0),2)</f>
        <v>-76.856779442499999</v>
      </c>
      <c r="K455" s="63">
        <f ca="1">INDEX(H451:I514,MATCH(J455,H451:H514,0),2)</f>
        <v>59.912957751999997</v>
      </c>
      <c r="L455" s="66">
        <f t="shared" ca="1" si="97"/>
        <v>53</v>
      </c>
      <c r="AM455" s="86"/>
    </row>
    <row r="456" spans="1:39" ht="13.5" thickBot="1" x14ac:dyDescent="0.25">
      <c r="A456" s="14">
        <v>8</v>
      </c>
      <c r="B456" s="6">
        <v>999.99999999993281</v>
      </c>
      <c r="C456" s="6">
        <v>3.9269908169872414</v>
      </c>
      <c r="D456" s="6"/>
      <c r="E456" s="29">
        <f t="shared" si="98"/>
        <v>-707.10678118650014</v>
      </c>
      <c r="F456" s="2">
        <f t="shared" si="96"/>
        <v>-707.10678118649992</v>
      </c>
      <c r="G456" s="53" t="s">
        <v>24</v>
      </c>
      <c r="H456" s="6">
        <v>-36.314121162299998</v>
      </c>
      <c r="I456" s="6">
        <v>76.063947166700004</v>
      </c>
      <c r="J456" s="65">
        <f ca="1">INDEX(OFFSET(G451,L455,0,64-L455,2),MATCH("ВертЛиния",OFFSET(G451,L455,0,64-L455,1),0),2)</f>
        <v>-115.32390684879999</v>
      </c>
      <c r="K456" s="63">
        <f ca="1">INDEX(H451:I514,MATCH(J456,H451:H514,0),2)</f>
        <v>166.688102461</v>
      </c>
      <c r="L456" s="66">
        <f t="shared" ca="1" si="97"/>
        <v>56</v>
      </c>
    </row>
    <row r="457" spans="1:39" ht="13.5" thickBot="1" x14ac:dyDescent="0.25">
      <c r="A457" s="14">
        <v>8</v>
      </c>
      <c r="B457" s="6">
        <v>1000</v>
      </c>
      <c r="C457" s="6">
        <v>4.7123889803846897</v>
      </c>
      <c r="D457" s="6"/>
      <c r="E457" s="29">
        <f t="shared" si="98"/>
        <v>-1.83772268236293E-13</v>
      </c>
      <c r="F457" s="2">
        <f t="shared" si="96"/>
        <v>-1000</v>
      </c>
      <c r="G457" s="50" t="s">
        <v>19</v>
      </c>
      <c r="H457" s="6">
        <v>-17.322844140600001</v>
      </c>
      <c r="I457" s="6">
        <v>96.817368505100006</v>
      </c>
      <c r="J457" s="65">
        <f ca="1">INDEX(OFFSET(G451,L456,0,64-L456,2),MATCH("ВертЛиния",OFFSET(G451,L456,0,64-L456,1),0),2)</f>
        <v>-9.7187715621000006</v>
      </c>
      <c r="K457" s="63">
        <f ca="1">INDEX(H451:I514,MATCH(J457,H451:H514,0),2)</f>
        <v>57.718554949599998</v>
      </c>
      <c r="L457" s="66">
        <f t="shared" ca="1" si="97"/>
        <v>59</v>
      </c>
    </row>
    <row r="458" spans="1:39" ht="13.5" thickBot="1" x14ac:dyDescent="0.25">
      <c r="A458" s="14">
        <v>8</v>
      </c>
      <c r="B458" s="6">
        <v>999.99999999993281</v>
      </c>
      <c r="C458" s="6">
        <v>5.497787143782138</v>
      </c>
      <c r="D458" s="6"/>
      <c r="E458" s="29">
        <f t="shared" si="98"/>
        <v>707.1067811864998</v>
      </c>
      <c r="F458" s="2">
        <f t="shared" si="96"/>
        <v>-707.10678118650014</v>
      </c>
      <c r="G458" s="54" t="s">
        <v>25</v>
      </c>
      <c r="H458" s="6">
        <v>-16.8226516864</v>
      </c>
      <c r="I458" s="6">
        <v>93.512544661600003</v>
      </c>
      <c r="J458" s="71">
        <f ca="1">INDEX(G451:H514,MATCH("Треугольник",OFFSET(G451,0,0,64,1),0),2)</f>
        <v>-23.489677846700001</v>
      </c>
      <c r="K458" s="63">
        <f ca="1">INDEX(H451:I514,MATCH(J458,H451:H514,0),2)</f>
        <v>119.0220281006</v>
      </c>
      <c r="L458" s="64">
        <f>MATCH("Треугольник",$G$131:G514,0)</f>
        <v>2</v>
      </c>
    </row>
    <row r="459" spans="1:39" ht="13.5" thickBot="1" x14ac:dyDescent="0.25">
      <c r="A459" s="14">
        <v>8</v>
      </c>
      <c r="B459" s="6">
        <v>1666.6666666666999</v>
      </c>
      <c r="C459" s="6">
        <v>0</v>
      </c>
      <c r="D459" s="6"/>
      <c r="E459" s="29">
        <f t="shared" si="98"/>
        <v>1666.6666666666999</v>
      </c>
      <c r="F459" s="2">
        <f t="shared" si="96"/>
        <v>0</v>
      </c>
      <c r="G459" s="53" t="s">
        <v>24</v>
      </c>
      <c r="H459" s="6">
        <v>-5.2845038439999996</v>
      </c>
      <c r="I459" s="6">
        <v>120.84443372440001</v>
      </c>
      <c r="J459" s="72">
        <f ca="1">INDEX(OFFSET(G451,L458,0,64-L458,2),MATCH("Треугольник",OFFSET(G451,L458,0,64-L458,1),0),2)</f>
        <v>-29.540352714499999</v>
      </c>
      <c r="K459" s="63">
        <f ca="1">INDEX(H451:I514,MATCH(J459,H451:H514,0),2)</f>
        <v>110.5892084657</v>
      </c>
      <c r="L459" s="66">
        <f ca="1">MATCH("Треугольник",OFFSET($G$67,L458,0,64-L458,1),0)+L458</f>
        <v>14</v>
      </c>
    </row>
    <row r="460" spans="1:39" ht="13.5" thickBot="1" x14ac:dyDescent="0.25">
      <c r="A460" s="14">
        <v>8</v>
      </c>
      <c r="B460" s="6">
        <v>1666.666666666689</v>
      </c>
      <c r="C460" s="6">
        <v>0.48332194670608275</v>
      </c>
      <c r="D460" s="6"/>
      <c r="E460" s="29">
        <f t="shared" si="98"/>
        <v>1475.7600427554</v>
      </c>
      <c r="F460" s="2">
        <f t="shared" si="96"/>
        <v>774.53862007290002</v>
      </c>
      <c r="G460" s="51" t="s">
        <v>22</v>
      </c>
      <c r="H460" s="6">
        <v>-2.1792097059</v>
      </c>
      <c r="I460" s="6">
        <v>147.4391777189</v>
      </c>
      <c r="J460" s="72">
        <f ca="1">INDEX(OFFSET(G451,L459,0,64-L459,2),MATCH("Треугольник",OFFSET(G451,L459,0,64-L459,1),0),2)</f>
        <v>-17.219037635900001</v>
      </c>
      <c r="K460" s="63">
        <f ca="1">INDEX(H451:I514,MATCH(J460,H451:H514,0),2)</f>
        <v>80.973150775700006</v>
      </c>
      <c r="L460" s="66">
        <f t="shared" ref="L460:L466" ca="1" si="99">MATCH("Треугольник",OFFSET($G$67,L459,0,64-L459,1),0)+L459</f>
        <v>18</v>
      </c>
    </row>
    <row r="461" spans="1:39" ht="13.5" thickBot="1" x14ac:dyDescent="0.25">
      <c r="A461" s="14">
        <v>8</v>
      </c>
      <c r="B461" s="6">
        <v>1666.666666666667</v>
      </c>
      <c r="C461" s="6">
        <v>0.96664389341221491</v>
      </c>
      <c r="D461" s="6"/>
      <c r="E461" s="29">
        <f t="shared" si="98"/>
        <v>946.77457788529978</v>
      </c>
      <c r="F461" s="2">
        <f t="shared" si="96"/>
        <v>1371.6397764894</v>
      </c>
      <c r="G461" s="52" t="s">
        <v>23</v>
      </c>
      <c r="H461" s="6">
        <v>-11.651765123700001</v>
      </c>
      <c r="I461" s="6">
        <v>165.1151557563</v>
      </c>
      <c r="J461" s="72">
        <f ca="1">INDEX(OFFSET(G451,L460,0,64-L460,2),MATCH("Треугольник",OFFSET(G451,L460,0,64-L460,1),0),2)</f>
        <v>-0.2757260876</v>
      </c>
      <c r="K461" s="63">
        <f ca="1">INDEX(H451:I514,MATCH(J461,H451:H514,0),2)</f>
        <v>127.1965428851</v>
      </c>
      <c r="L461" s="66">
        <f t="shared" ca="1" si="99"/>
        <v>22</v>
      </c>
    </row>
    <row r="462" spans="1:39" ht="13.5" thickBot="1" x14ac:dyDescent="0.25">
      <c r="A462" s="14">
        <v>8</v>
      </c>
      <c r="B462" s="6">
        <v>1666.6666666666429</v>
      </c>
      <c r="C462" s="6">
        <v>1.4499658401183677</v>
      </c>
      <c r="D462" s="6"/>
      <c r="E462" s="29">
        <f t="shared" si="98"/>
        <v>200.89446709219956</v>
      </c>
      <c r="F462" s="2">
        <f t="shared" si="96"/>
        <v>1654.5147901634</v>
      </c>
      <c r="G462" s="54" t="s">
        <v>25</v>
      </c>
      <c r="H462" s="6">
        <v>-35.239625533400002</v>
      </c>
      <c r="I462" s="6">
        <v>150.61143424829999</v>
      </c>
      <c r="J462" s="72">
        <f ca="1">INDEX(OFFSET(G451,L461,0,64-L461,2),MATCH("Треугольник",OFFSET(G451,L461,0,64-L461,1),0),2)</f>
        <v>-13.637569467900001</v>
      </c>
      <c r="K462" s="63">
        <f ca="1">INDEX(H451:I514,MATCH(J462,H451:H514,0),2)</f>
        <v>62.917743523299997</v>
      </c>
      <c r="L462" s="66">
        <f t="shared" ca="1" si="99"/>
        <v>32</v>
      </c>
    </row>
    <row r="463" spans="1:39" ht="13.5" thickBot="1" x14ac:dyDescent="0.25">
      <c r="A463" s="14">
        <v>8</v>
      </c>
      <c r="B463" s="6">
        <v>1666.6666666666774</v>
      </c>
      <c r="C463" s="6">
        <v>1.9332877868244902</v>
      </c>
      <c r="D463" s="6"/>
      <c r="E463" s="29">
        <f t="shared" si="98"/>
        <v>-591.00814507089979</v>
      </c>
      <c r="F463" s="2">
        <f t="shared" si="96"/>
        <v>1558.3604044757001</v>
      </c>
      <c r="G463" s="53" t="s">
        <v>24</v>
      </c>
      <c r="H463" s="6">
        <v>-44.380127603799998</v>
      </c>
      <c r="I463" s="6">
        <v>146.41916980139999</v>
      </c>
      <c r="J463" s="72">
        <f ca="1">INDEX(OFFSET(G451,L462,0,64-L462,2),MATCH("Треугольник",OFFSET(G451,L462,0,64-L462,1),0),2)</f>
        <v>0.41518087910000001</v>
      </c>
      <c r="K463" s="63">
        <f ca="1">INDEX(H451:I514,MATCH(J463,H451:H514,0),2)</f>
        <v>36.271444514400002</v>
      </c>
      <c r="L463" s="66">
        <f t="shared" ca="1" si="99"/>
        <v>37</v>
      </c>
    </row>
    <row r="464" spans="1:39" ht="13.5" thickBot="1" x14ac:dyDescent="0.25">
      <c r="A464" s="14">
        <v>8</v>
      </c>
      <c r="B464" s="6">
        <v>1666.6666666666483</v>
      </c>
      <c r="C464" s="6">
        <v>2.4166097335306205</v>
      </c>
      <c r="D464" s="6"/>
      <c r="E464" s="29">
        <f t="shared" si="98"/>
        <v>-1247.5179136184995</v>
      </c>
      <c r="F464" s="2">
        <f t="shared" si="96"/>
        <v>1105.2044304013004</v>
      </c>
      <c r="G464" s="49" t="s">
        <v>20</v>
      </c>
      <c r="H464" s="6">
        <v>-29.540352714499999</v>
      </c>
      <c r="I464" s="6">
        <v>110.5892084657</v>
      </c>
      <c r="J464" s="72">
        <f ca="1">INDEX(OFFSET(G451,L463,0,64-L463,2),MATCH("Треугольник",OFFSET(G451,L463,0,64-L463,1),0),2)</f>
        <v>51.907771602399997</v>
      </c>
      <c r="K464" s="63">
        <f ca="1">INDEX(H451:I514,MATCH(J464,H451:H514,0),2)</f>
        <v>163.58436511310001</v>
      </c>
      <c r="L464" s="66">
        <f t="shared" ca="1" si="99"/>
        <v>43</v>
      </c>
    </row>
    <row r="465" spans="1:12" ht="13.5" thickBot="1" x14ac:dyDescent="0.25">
      <c r="A465" s="14">
        <v>8</v>
      </c>
      <c r="B465" s="6">
        <v>1666.6666666667206</v>
      </c>
      <c r="C465" s="6">
        <v>2.8999316802367172</v>
      </c>
      <c r="D465" s="6"/>
      <c r="E465" s="29">
        <f t="shared" si="98"/>
        <v>-1618.2363623767999</v>
      </c>
      <c r="F465" s="2">
        <f t="shared" si="96"/>
        <v>398.85944047930013</v>
      </c>
      <c r="G465" s="54" t="s">
        <v>25</v>
      </c>
      <c r="H465" s="6">
        <v>-28.2410435054</v>
      </c>
      <c r="I465" s="6">
        <v>89.40311724</v>
      </c>
      <c r="J465" s="72">
        <f ca="1">INDEX(OFFSET(G451,L464,0,64-L464,2),MATCH("Треугольник",OFFSET(G451,L464,0,64-L464,1),0),2)</f>
        <v>-48.606770602099999</v>
      </c>
      <c r="K465" s="63">
        <f ca="1">INDEX(H451:I514,MATCH(J465,H451:H514,0),2)</f>
        <v>165.98871720010001</v>
      </c>
      <c r="L465" s="66">
        <f t="shared" ca="1" si="99"/>
        <v>47</v>
      </c>
    </row>
    <row r="466" spans="1:12" ht="13.5" thickBot="1" x14ac:dyDescent="0.25">
      <c r="A466" s="14">
        <v>8</v>
      </c>
      <c r="B466" s="6">
        <v>1666.6666666667206</v>
      </c>
      <c r="C466" s="6">
        <v>3.383253626942869</v>
      </c>
      <c r="D466" s="6"/>
      <c r="E466" s="29">
        <f t="shared" si="98"/>
        <v>-1618.2363623767999</v>
      </c>
      <c r="F466" s="2">
        <f t="shared" si="96"/>
        <v>-398.85944047929974</v>
      </c>
      <c r="G466" s="50" t="s">
        <v>19</v>
      </c>
      <c r="H466" s="6">
        <v>-14.5468041727</v>
      </c>
      <c r="I466" s="6">
        <v>81.779117254499994</v>
      </c>
      <c r="J466" s="72">
        <f ca="1">INDEX(OFFSET(G451,L465,0,64-L465,2),MATCH("Треугольник",OFFSET(G451,L465,0,64-L465,1),0),2)</f>
        <v>21.6829875528</v>
      </c>
      <c r="K466" s="63">
        <f ca="1">INDEX(H451:I514,MATCH(J466,H451:H514,0),2)</f>
        <v>104.4222194849</v>
      </c>
      <c r="L466" s="69">
        <f t="shared" ca="1" si="99"/>
        <v>63</v>
      </c>
    </row>
    <row r="467" spans="1:12" ht="13.5" thickBot="1" x14ac:dyDescent="0.25">
      <c r="A467" s="14">
        <v>8</v>
      </c>
      <c r="B467" s="6">
        <v>1666.6666666666483</v>
      </c>
      <c r="C467" s="6">
        <v>3.8665755736489658</v>
      </c>
      <c r="D467" s="6"/>
      <c r="E467" s="29">
        <f t="shared" si="98"/>
        <v>-1247.5179136184997</v>
      </c>
      <c r="F467" s="2">
        <f t="shared" si="96"/>
        <v>-1105.2044304013</v>
      </c>
      <c r="G467" s="51" t="s">
        <v>22</v>
      </c>
      <c r="H467" s="6">
        <v>-21.545815798900001</v>
      </c>
      <c r="I467" s="6">
        <v>69.535284635799997</v>
      </c>
      <c r="J467" s="62">
        <f ca="1">INDEX(G451:H514,MATCH("Круг",OFFSET(G451,0,0,64,1),0),2)</f>
        <v>-33.8917658883</v>
      </c>
      <c r="K467" s="63">
        <f ca="1">INDEX(H451:I514,MATCH(J467,H451:H514,0),2)</f>
        <v>119.6757652574</v>
      </c>
      <c r="L467" s="64">
        <f>MATCH("Круг",$G$131:$G$194,0)</f>
        <v>3</v>
      </c>
    </row>
    <row r="468" spans="1:12" ht="13.5" thickBot="1" x14ac:dyDescent="0.25">
      <c r="A468" s="14">
        <v>8</v>
      </c>
      <c r="B468" s="6">
        <v>1666.6666666666774</v>
      </c>
      <c r="C468" s="6">
        <v>4.3498975203550962</v>
      </c>
      <c r="D468" s="6"/>
      <c r="E468" s="29">
        <f t="shared" si="98"/>
        <v>-591.00814507089979</v>
      </c>
      <c r="F468" s="2">
        <f t="shared" si="96"/>
        <v>-1558.3604044757001</v>
      </c>
      <c r="G468" s="49" t="s">
        <v>20</v>
      </c>
      <c r="H468" s="6">
        <v>-17.219037635900001</v>
      </c>
      <c r="I468" s="6">
        <v>80.973150775700006</v>
      </c>
      <c r="J468" s="65">
        <f ca="1">INDEX(OFFSET(G451,L467,0,64-L467,2),MATCH("Круг",OFFSET(G451,L467,0,64-L467,1),0),2)</f>
        <v>-17.322844140600001</v>
      </c>
      <c r="K468" s="63">
        <f ca="1">INDEX(H451:I514,MATCH(J468,H451:H514,0),2)</f>
        <v>96.817368505100006</v>
      </c>
      <c r="L468" s="66">
        <f ca="1">MATCH("Круг",OFFSET($G$131,L467,0,64-L467,1),0)+L467</f>
        <v>7</v>
      </c>
    </row>
    <row r="469" spans="1:12" ht="13.5" thickBot="1" x14ac:dyDescent="0.25">
      <c r="A469" s="14">
        <v>8</v>
      </c>
      <c r="B469" s="6">
        <v>1666.6666666666429</v>
      </c>
      <c r="C469" s="6">
        <v>4.8332194670612187</v>
      </c>
      <c r="D469" s="6"/>
      <c r="E469" s="29">
        <f t="shared" si="98"/>
        <v>200.89446709219953</v>
      </c>
      <c r="F469" s="2">
        <f t="shared" si="96"/>
        <v>-1654.5147901634</v>
      </c>
      <c r="G469" s="52" t="s">
        <v>23</v>
      </c>
      <c r="H469" s="6">
        <v>-5.5006240672000004</v>
      </c>
      <c r="I469" s="6">
        <v>98.683180720699994</v>
      </c>
      <c r="J469" s="65">
        <f ca="1">INDEX(OFFSET(G451,L468,0,64-L468,2),MATCH("Круг",OFFSET(G451,L468,0,64-L468,1),0),2)</f>
        <v>-14.5468041727</v>
      </c>
      <c r="K469" s="63">
        <f ca="1">INDEX(H451:I514,MATCH(J469,H451:H514,0),2)</f>
        <v>81.779117254499994</v>
      </c>
      <c r="L469" s="66">
        <f t="shared" ref="L469:L477" ca="1" si="100">MATCH("Круг",OFFSET($G$131,L468,0,64-L468,1),0)+L468</f>
        <v>16</v>
      </c>
    </row>
    <row r="470" spans="1:12" ht="13.5" thickBot="1" x14ac:dyDescent="0.25">
      <c r="A470" s="14">
        <v>8</v>
      </c>
      <c r="B470" s="6">
        <v>1666.666666666667</v>
      </c>
      <c r="C470" s="6">
        <v>5.3165414137673714</v>
      </c>
      <c r="D470" s="6"/>
      <c r="E470" s="29">
        <f t="shared" si="98"/>
        <v>946.77457788529966</v>
      </c>
      <c r="F470" s="2">
        <f t="shared" si="96"/>
        <v>-1371.6397764894002</v>
      </c>
      <c r="G470" s="51" t="s">
        <v>22</v>
      </c>
      <c r="H470" s="6">
        <v>18.508231437799999</v>
      </c>
      <c r="I470" s="6">
        <v>122.0282097377</v>
      </c>
      <c r="J470" s="65">
        <f ca="1">INDEX(OFFSET(G451,L469,0,64-L469,2),MATCH("Круг",OFFSET(G451,L469,0,64-L469,1),0),2)</f>
        <v>-5.3000740830000002</v>
      </c>
      <c r="K470" s="63">
        <f ca="1">INDEX(H451:I514,MATCH(J470,H451:H514,0),2)</f>
        <v>102.112980389</v>
      </c>
      <c r="L470" s="66">
        <f t="shared" ca="1" si="100"/>
        <v>21</v>
      </c>
    </row>
    <row r="471" spans="1:12" ht="13.5" thickBot="1" x14ac:dyDescent="0.25">
      <c r="A471" s="14">
        <v>8</v>
      </c>
      <c r="B471" s="6">
        <v>1666.666666666689</v>
      </c>
      <c r="C471" s="6">
        <v>5.7998633604735037</v>
      </c>
      <c r="D471" s="6"/>
      <c r="E471" s="29">
        <f t="shared" si="98"/>
        <v>1475.7600427554</v>
      </c>
      <c r="F471" s="2">
        <f t="shared" si="96"/>
        <v>-774.53862007290002</v>
      </c>
      <c r="G471" s="50" t="s">
        <v>19</v>
      </c>
      <c r="H471" s="6">
        <v>-5.3000740830000002</v>
      </c>
      <c r="I471" s="6">
        <v>102.112980389</v>
      </c>
      <c r="J471" s="65">
        <f ca="1">INDEX(OFFSET(G451,L470,0,64-L470,2),MATCH("Круг",OFFSET(G451,L470,0,64-L470,1),0),2)</f>
        <v>7.0078358242999998</v>
      </c>
      <c r="K471" s="63">
        <f ca="1">INDEX(H451:I514,MATCH(J471,H451:H514,0),2)</f>
        <v>158.6837423419</v>
      </c>
      <c r="L471" s="66">
        <f t="shared" ca="1" si="100"/>
        <v>23</v>
      </c>
    </row>
    <row r="472" spans="1:12" ht="13.5" thickBot="1" x14ac:dyDescent="0.25">
      <c r="A472" s="14">
        <v>8</v>
      </c>
      <c r="B472" s="6">
        <v>2333.3333333332998</v>
      </c>
      <c r="C472" s="6">
        <v>0</v>
      </c>
      <c r="D472" s="6"/>
      <c r="E472" s="29">
        <f t="shared" si="98"/>
        <v>2333.3333333332998</v>
      </c>
      <c r="F472" s="2">
        <f t="shared" si="96"/>
        <v>0</v>
      </c>
      <c r="G472" s="49" t="s">
        <v>20</v>
      </c>
      <c r="H472" s="6">
        <v>-0.2757260876</v>
      </c>
      <c r="I472" s="6">
        <v>127.1965428851</v>
      </c>
      <c r="J472" s="65">
        <f ca="1">INDEX(OFFSET(G451,L471,0,64-L471,2),MATCH("Круг",OFFSET(G451,L471,0,64-L471,1),0),2)</f>
        <v>-37.0498439323</v>
      </c>
      <c r="K472" s="63">
        <f ca="1">INDEX(H451:I514,MATCH(J472,H451:H514,0),2)</f>
        <v>175.65644309129999</v>
      </c>
      <c r="L472" s="66">
        <f t="shared" ca="1" si="100"/>
        <v>26</v>
      </c>
    </row>
    <row r="473" spans="1:12" ht="13.5" thickBot="1" x14ac:dyDescent="0.25">
      <c r="A473" s="14">
        <v>8</v>
      </c>
      <c r="B473" s="6">
        <v>2333.3333333333421</v>
      </c>
      <c r="C473" s="6">
        <v>0.33069396353575364</v>
      </c>
      <c r="D473" s="6"/>
      <c r="E473" s="29">
        <f t="shared" si="98"/>
        <v>2206.9068973015001</v>
      </c>
      <c r="F473" s="2">
        <f t="shared" si="96"/>
        <v>757.63209481089996</v>
      </c>
      <c r="G473" s="50" t="s">
        <v>19</v>
      </c>
      <c r="H473" s="6">
        <v>7.0078358242999998</v>
      </c>
      <c r="I473" s="6">
        <v>158.6837423419</v>
      </c>
      <c r="J473" s="65">
        <f ca="1">INDEX(OFFSET(G451,L472,0,64-L472,2),MATCH("Круг",OFFSET(G451,L472,0,64-L472,1),0),2)</f>
        <v>-48.022260982699997</v>
      </c>
      <c r="K473" s="63">
        <f ca="1">INDEX(H451:I514,MATCH(J473,H451:H514,0),2)</f>
        <v>111.9884403314</v>
      </c>
      <c r="L473" s="66">
        <f t="shared" ca="1" si="100"/>
        <v>30</v>
      </c>
    </row>
    <row r="474" spans="1:12" ht="13.5" thickBot="1" x14ac:dyDescent="0.25">
      <c r="A474" s="14">
        <v>8</v>
      </c>
      <c r="B474" s="6">
        <v>2333.3333333333767</v>
      </c>
      <c r="C474" s="6">
        <v>0.66138792707152561</v>
      </c>
      <c r="D474" s="6"/>
      <c r="E474" s="29">
        <f t="shared" si="98"/>
        <v>1841.3278552583001</v>
      </c>
      <c r="F474" s="2">
        <f t="shared" si="96"/>
        <v>1433.1629962759</v>
      </c>
      <c r="G474" s="53" t="s">
        <v>24</v>
      </c>
      <c r="H474" s="6">
        <v>-0.63224061109999996</v>
      </c>
      <c r="I474" s="6">
        <v>158.74793619050001</v>
      </c>
      <c r="J474" s="65">
        <f ca="1">INDEX(OFFSET(G451,L473,0,64-L473,2),MATCH("Круг",OFFSET(G451,L473,0,64-L473,1),0),2)</f>
        <v>-39.664992555200001</v>
      </c>
      <c r="K474" s="63">
        <f ca="1">INDEX(H451:I514,MATCH(J474,H451:H514,0),2)</f>
        <v>103.41114070730001</v>
      </c>
      <c r="L474" s="66">
        <f t="shared" ca="1" si="100"/>
        <v>34</v>
      </c>
    </row>
    <row r="475" spans="1:12" ht="13.5" thickBot="1" x14ac:dyDescent="0.25">
      <c r="A475" s="14">
        <v>8</v>
      </c>
      <c r="B475" s="6">
        <v>2333.3333333332894</v>
      </c>
      <c r="C475" s="6">
        <v>0.99208189060730567</v>
      </c>
      <c r="D475" s="6"/>
      <c r="E475" s="29">
        <f t="shared" si="98"/>
        <v>1276.2123689523003</v>
      </c>
      <c r="F475" s="2">
        <f t="shared" si="96"/>
        <v>1953.3884492791999</v>
      </c>
      <c r="G475" s="48" t="s">
        <v>21</v>
      </c>
      <c r="H475" s="6">
        <v>-22.828146240999999</v>
      </c>
      <c r="I475" s="6">
        <v>191.82628462029999</v>
      </c>
      <c r="J475" s="65">
        <f ca="1">INDEX(OFFSET(G451,L474,0,64-L474,2),MATCH("Круг",OFFSET(G451,L474,0,64-L474,1),0),2)</f>
        <v>-60.506538231500002</v>
      </c>
      <c r="K475" s="63">
        <f ca="1">INDEX(H451:I514,MATCH(J475,H451:H514,0),2)</f>
        <v>121.690150606</v>
      </c>
      <c r="L475" s="66">
        <f t="shared" ca="1" si="100"/>
        <v>48</v>
      </c>
    </row>
    <row r="476" spans="1:12" ht="13.5" thickBot="1" x14ac:dyDescent="0.25">
      <c r="A476" s="14">
        <v>8</v>
      </c>
      <c r="B476" s="6">
        <v>2333.3333333332971</v>
      </c>
      <c r="C476" s="6">
        <v>1.3227758541430661</v>
      </c>
      <c r="D476" s="6"/>
      <c r="E476" s="29">
        <f t="shared" si="98"/>
        <v>572.79946999519984</v>
      </c>
      <c r="F476" s="2">
        <f t="shared" si="96"/>
        <v>2261.9339538583999</v>
      </c>
      <c r="G476" s="50" t="s">
        <v>19</v>
      </c>
      <c r="H476" s="6">
        <v>-37.0498439323</v>
      </c>
      <c r="I476" s="6">
        <v>175.65644309129999</v>
      </c>
      <c r="J476" s="65">
        <f ca="1">INDEX(OFFSET(G451,L475,0,64-L475,2),MATCH("Круг",OFFSET(G451,L475,0,64-L475,1),0),2)</f>
        <v>-78.477608559700002</v>
      </c>
      <c r="K476" s="63">
        <f ca="1">INDEX(H451:I514,MATCH(J476,H451:H514,0),2)</f>
        <v>114.9694648941</v>
      </c>
      <c r="L476" s="66">
        <f t="shared" ca="1" si="100"/>
        <v>58</v>
      </c>
    </row>
    <row r="477" spans="1:12" ht="13.5" thickBot="1" x14ac:dyDescent="0.25">
      <c r="A477" s="14">
        <v>8</v>
      </c>
      <c r="B477" s="6">
        <v>2333.3333333333667</v>
      </c>
      <c r="C477" s="6">
        <v>1.6534698176788183</v>
      </c>
      <c r="D477" s="6"/>
      <c r="E477" s="29">
        <f t="shared" si="98"/>
        <v>-192.68513943539773</v>
      </c>
      <c r="F477" s="2">
        <f t="shared" si="96"/>
        <v>2325.3638170156</v>
      </c>
      <c r="G477" s="51" t="s">
        <v>22</v>
      </c>
      <c r="H477" s="6">
        <v>-43.512010541000002</v>
      </c>
      <c r="I477" s="6">
        <v>167.8178239952</v>
      </c>
      <c r="J477" s="65">
        <f ca="1">INDEX(OFFSET(G451,L476,0,64-L476,2),MATCH("Круг",OFFSET(G451,L476,0,64-L476,1),0),2)</f>
        <v>18.323875852</v>
      </c>
      <c r="K477" s="63">
        <f ca="1">INDEX(H451:I514,MATCH(J477,H451:H514,0),2)</f>
        <v>70.974350371300005</v>
      </c>
      <c r="L477" s="66">
        <f t="shared" ca="1" si="100"/>
        <v>61</v>
      </c>
    </row>
    <row r="478" spans="1:12" ht="13.5" thickBot="1" x14ac:dyDescent="0.25">
      <c r="A478" s="14">
        <v>8</v>
      </c>
      <c r="B478" s="6">
        <v>2333.3333333333476</v>
      </c>
      <c r="C478" s="6">
        <v>1.9841637812146209</v>
      </c>
      <c r="D478" s="6"/>
      <c r="E478" s="29">
        <f t="shared" si="98"/>
        <v>-937.28932419029911</v>
      </c>
      <c r="F478" s="2">
        <f t="shared" si="96"/>
        <v>2136.8044288617998</v>
      </c>
      <c r="G478" s="52" t="s">
        <v>23</v>
      </c>
      <c r="H478" s="6">
        <v>-46.376690678099997</v>
      </c>
      <c r="I478" s="6">
        <v>144.1217888621</v>
      </c>
      <c r="J478" s="62">
        <f ca="1">INDEX(G451:H514,MATCH("Крест",OFFSET(G451,0,0,64,1),0),2)</f>
        <v>-40.859997631900001</v>
      </c>
      <c r="K478" s="63">
        <f ca="1">INDEX(H451:I514,MATCH(J478,H451:H514,0),2)</f>
        <v>103.7868251547</v>
      </c>
      <c r="L478" s="64">
        <f>MATCH("Крест",$G$67:$G$130,0)</f>
        <v>4</v>
      </c>
    </row>
    <row r="479" spans="1:12" ht="13.5" thickBot="1" x14ac:dyDescent="0.25">
      <c r="A479" s="14">
        <v>8</v>
      </c>
      <c r="B479" s="6">
        <v>2333.333333333333</v>
      </c>
      <c r="C479" s="6">
        <v>2.3148577447503573</v>
      </c>
      <c r="D479" s="6"/>
      <c r="E479" s="29">
        <f t="shared" si="98"/>
        <v>-1580.3236671267005</v>
      </c>
      <c r="F479" s="2">
        <f t="shared" si="96"/>
        <v>1716.689124904</v>
      </c>
      <c r="G479" s="48" t="s">
        <v>21</v>
      </c>
      <c r="H479" s="6">
        <v>-48.6567706863</v>
      </c>
      <c r="I479" s="6">
        <v>109.9787477659</v>
      </c>
      <c r="J479" s="65">
        <f ca="1">INDEX(OFFSET(G451,L478,0,64-L478,2),MATCH("Крест",OFFSET(G451,L478,0,64-L478,1),0),2)</f>
        <v>-2.1792097059</v>
      </c>
      <c r="K479" s="63">
        <f ca="1">INDEX(H451:I514,MATCH(J479,H451:H514,0),2)</f>
        <v>147.4391777189</v>
      </c>
      <c r="L479" s="66">
        <f ca="1">MATCH("Крест",OFFSET($G$67,L478,0,64-L478,1),0)+L478</f>
        <v>10</v>
      </c>
    </row>
    <row r="480" spans="1:12" ht="13.5" thickBot="1" x14ac:dyDescent="0.25">
      <c r="A480" s="14">
        <v>8</v>
      </c>
      <c r="B480" s="6">
        <v>2333.3333333333239</v>
      </c>
      <c r="C480" s="6">
        <v>2.6455517082861419</v>
      </c>
      <c r="D480" s="6"/>
      <c r="E480" s="29">
        <f t="shared" si="98"/>
        <v>-2052.1054194817998</v>
      </c>
      <c r="F480" s="2">
        <f t="shared" si="96"/>
        <v>1110.5439170865</v>
      </c>
      <c r="G480" s="50" t="s">
        <v>19</v>
      </c>
      <c r="H480" s="6">
        <v>-48.022260982699997</v>
      </c>
      <c r="I480" s="6">
        <v>111.9884403314</v>
      </c>
      <c r="J480" s="65">
        <f ca="1">INDEX(OFFSET(G451,L479,0,64-L479,2),MATCH("Крест",OFFSET(G451,L479,0,64-L479,1),0),2)</f>
        <v>-21.545815798900001</v>
      </c>
      <c r="K480" s="63">
        <f ca="1">INDEX(H451:I514,MATCH(J480,H451:H514,0),2)</f>
        <v>69.535284635799997</v>
      </c>
      <c r="L480" s="66">
        <f t="shared" ref="L480:L488" ca="1" si="101">MATCH("Крест",OFFSET($G$67,L479,0,64-L479,1),0)+L479</f>
        <v>17</v>
      </c>
    </row>
    <row r="481" spans="1:40" ht="13.5" thickBot="1" x14ac:dyDescent="0.25">
      <c r="A481" s="14">
        <v>8</v>
      </c>
      <c r="B481" s="6">
        <v>2333.3333333333512</v>
      </c>
      <c r="C481" s="6">
        <v>2.9762456718219017</v>
      </c>
      <c r="D481" s="6"/>
      <c r="E481" s="29">
        <f t="shared" si="98"/>
        <v>-2301.5097079397001</v>
      </c>
      <c r="F481" s="2">
        <f t="shared" si="96"/>
        <v>384.05404398839971</v>
      </c>
      <c r="G481" s="51" t="s">
        <v>22</v>
      </c>
      <c r="H481" s="6">
        <v>-43.933322429500002</v>
      </c>
      <c r="I481" s="6">
        <v>86.140455747600001</v>
      </c>
      <c r="J481" s="65">
        <f ca="1">INDEX(OFFSET(G451,L480,0,64-L480,2),MATCH("Крест",OFFSET(G451,L480,0,64-L480,1),0),2)</f>
        <v>18.508231437799999</v>
      </c>
      <c r="K481" s="63">
        <f ca="1">INDEX(H451:I514,MATCH(J481,H451:H514,0),2)</f>
        <v>122.0282097377</v>
      </c>
      <c r="L481" s="66">
        <f t="shared" ca="1" si="101"/>
        <v>20</v>
      </c>
    </row>
    <row r="482" spans="1:40" ht="13.5" thickBot="1" x14ac:dyDescent="0.25">
      <c r="A482" s="14">
        <v>8</v>
      </c>
      <c r="B482" s="6">
        <v>2333.3333333333512</v>
      </c>
      <c r="C482" s="6">
        <v>3.3069396353576845</v>
      </c>
      <c r="D482" s="6"/>
      <c r="E482" s="29">
        <f t="shared" si="98"/>
        <v>-2301.5097079397001</v>
      </c>
      <c r="F482" s="2">
        <f t="shared" si="96"/>
        <v>-384.0540439883992</v>
      </c>
      <c r="G482" s="49" t="s">
        <v>20</v>
      </c>
      <c r="H482" s="6">
        <v>-13.637569467900001</v>
      </c>
      <c r="I482" s="6">
        <v>62.917743523299997</v>
      </c>
      <c r="J482" s="65">
        <f ca="1">INDEX(OFFSET(G451,L481,0,64-L481,2),MATCH("Крест",OFFSET(G451,L481,0,64-L481,1),0),2)</f>
        <v>-43.512010541000002</v>
      </c>
      <c r="K482" s="63">
        <f ca="1">INDEX(H451:I514,MATCH(J482,H451:H514,0),2)</f>
        <v>167.8178239952</v>
      </c>
      <c r="L482" s="66">
        <f t="shared" ca="1" si="101"/>
        <v>27</v>
      </c>
      <c r="AM482" s="86"/>
    </row>
    <row r="483" spans="1:40" ht="13.5" thickBot="1" x14ac:dyDescent="0.25">
      <c r="A483" s="14">
        <v>8</v>
      </c>
      <c r="B483" s="6">
        <v>2333.3333333333239</v>
      </c>
      <c r="C483" s="6">
        <v>3.6376335988934443</v>
      </c>
      <c r="D483" s="6"/>
      <c r="E483" s="29">
        <f t="shared" si="98"/>
        <v>-2052.1054194818003</v>
      </c>
      <c r="F483" s="2">
        <f t="shared" si="96"/>
        <v>-1110.5439170864993</v>
      </c>
      <c r="G483" s="52" t="s">
        <v>23</v>
      </c>
      <c r="H483" s="6">
        <v>-33.680302618600003</v>
      </c>
      <c r="I483" s="6">
        <v>96.322615296199999</v>
      </c>
      <c r="J483" s="65">
        <f ca="1">INDEX(OFFSET(G451,L482,0,64-L482,2),MATCH("Крест",OFFSET(G451,L482,0,64-L482,1),0),2)</f>
        <v>-43.933322429500002</v>
      </c>
      <c r="K483" s="63">
        <f ca="1">INDEX(H451:I514,MATCH(J483,H451:H514,0),2)</f>
        <v>86.140455747600001</v>
      </c>
      <c r="L483" s="66">
        <f t="shared" ca="1" si="101"/>
        <v>31</v>
      </c>
      <c r="AN483" s="98"/>
    </row>
    <row r="484" spans="1:40" ht="13.5" thickBot="1" x14ac:dyDescent="0.25">
      <c r="A484" s="14">
        <v>8</v>
      </c>
      <c r="B484" s="6">
        <v>2333.333333333333</v>
      </c>
      <c r="C484" s="6">
        <v>3.9683275624292289</v>
      </c>
      <c r="D484" s="6"/>
      <c r="E484" s="29">
        <f t="shared" si="98"/>
        <v>-1580.3236671267007</v>
      </c>
      <c r="F484" s="2">
        <f t="shared" si="96"/>
        <v>-1716.6891249039993</v>
      </c>
      <c r="G484" s="50" t="s">
        <v>19</v>
      </c>
      <c r="H484" s="6">
        <v>-39.664992555200001</v>
      </c>
      <c r="I484" s="6">
        <v>103.41114070730001</v>
      </c>
      <c r="J484" s="65">
        <f ca="1">INDEX(OFFSET(G451,L483,0,64-L483,2),MATCH("Крест",OFFSET(G451,L483,0,64-L483,1),0),2)</f>
        <v>9.6154050137000002</v>
      </c>
      <c r="K484" s="63">
        <f ca="1">INDEX(H451:I514,MATCH(J484,H451:H514,0),2)</f>
        <v>180.1463112305</v>
      </c>
      <c r="L484" s="66">
        <f t="shared" ca="1" si="101"/>
        <v>45</v>
      </c>
    </row>
    <row r="485" spans="1:40" ht="13.5" thickBot="1" x14ac:dyDescent="0.25">
      <c r="A485" s="14">
        <v>8</v>
      </c>
      <c r="B485" s="6">
        <v>2333.3333333333476</v>
      </c>
      <c r="C485" s="6">
        <v>4.2990215259649656</v>
      </c>
      <c r="D485" s="6"/>
      <c r="E485" s="29">
        <f t="shared" si="98"/>
        <v>-937.28932419029911</v>
      </c>
      <c r="F485" s="2">
        <f t="shared" si="96"/>
        <v>-2136.8044288617998</v>
      </c>
      <c r="G485" s="54" t="s">
        <v>25</v>
      </c>
      <c r="H485" s="6">
        <v>-18.480719832399998</v>
      </c>
      <c r="I485" s="6">
        <v>66.267167965799999</v>
      </c>
      <c r="J485" s="65">
        <f ca="1">INDEX(OFFSET(G451,L484,0,64-L484,2),MATCH("Крест",OFFSET(G451,L484,0,64-L484,1),0),2)</f>
        <v>-67.980049056799999</v>
      </c>
      <c r="K485" s="63">
        <f ca="1">INDEX(H451:I514,MATCH(J485,H451:H514,0),2)</f>
        <v>96.975869900199996</v>
      </c>
      <c r="L485" s="66">
        <f t="shared" ca="1" si="101"/>
        <v>50</v>
      </c>
    </row>
    <row r="486" spans="1:40" ht="13.5" thickBot="1" x14ac:dyDescent="0.25">
      <c r="A486" s="14">
        <v>8</v>
      </c>
      <c r="B486" s="6">
        <v>2333.3333333333667</v>
      </c>
      <c r="C486" s="6">
        <v>4.6297154895007679</v>
      </c>
      <c r="D486" s="6"/>
      <c r="E486" s="29">
        <f t="shared" si="98"/>
        <v>-192.6851394353983</v>
      </c>
      <c r="F486" s="2">
        <f t="shared" si="96"/>
        <v>-2325.3638170156</v>
      </c>
      <c r="G486" s="53" t="s">
        <v>24</v>
      </c>
      <c r="H486" s="6">
        <v>12.9444553034</v>
      </c>
      <c r="I486" s="6">
        <v>10.0191360949</v>
      </c>
      <c r="J486" s="65">
        <f ca="1">INDEX(OFFSET(G451,L485,0,64-L485,2),MATCH("Крест",OFFSET(G451,L485,0,64-L485,1),0),2)</f>
        <v>-147.85112244339999</v>
      </c>
      <c r="K486" s="63">
        <f ca="1">INDEX(H451:I514,MATCH(J486,H451:H514,0),2)</f>
        <v>226.5477063477</v>
      </c>
      <c r="L486" s="66">
        <f t="shared" ca="1" si="101"/>
        <v>57</v>
      </c>
    </row>
    <row r="487" spans="1:40" ht="13.5" thickBot="1" x14ac:dyDescent="0.25">
      <c r="A487" s="14">
        <v>8</v>
      </c>
      <c r="B487" s="6">
        <v>2333.3333333332971</v>
      </c>
      <c r="C487" s="6">
        <v>4.9604094530365206</v>
      </c>
      <c r="D487" s="6"/>
      <c r="E487" s="29">
        <f t="shared" si="98"/>
        <v>572.7994699952003</v>
      </c>
      <c r="F487" s="2">
        <f t="shared" si="96"/>
        <v>-2261.9339538583995</v>
      </c>
      <c r="G487" s="49" t="s">
        <v>20</v>
      </c>
      <c r="H487" s="6">
        <v>0.41518087910000001</v>
      </c>
      <c r="I487" s="6">
        <v>36.271444514400002</v>
      </c>
      <c r="J487" s="65">
        <f ca="1">INDEX(OFFSET(G451,L486,0,64-L486,2),MATCH("Крест",OFFSET(G451,L486,0,64-L486,1),0),2)</f>
        <v>-17.102464157499998</v>
      </c>
      <c r="K487" s="63">
        <f ca="1">INDEX(H451:I514,MATCH(J487,H451:H514,0),2)</f>
        <v>78.043028230000004</v>
      </c>
      <c r="L487" s="66">
        <f t="shared" ca="1" si="101"/>
        <v>60</v>
      </c>
    </row>
    <row r="488" spans="1:40" ht="13.5" thickBot="1" x14ac:dyDescent="0.25">
      <c r="A488" s="14">
        <v>8</v>
      </c>
      <c r="B488" s="6">
        <v>2333.3333333332894</v>
      </c>
      <c r="C488" s="6">
        <v>5.2911034165722803</v>
      </c>
      <c r="D488" s="6"/>
      <c r="E488" s="29">
        <f t="shared" si="98"/>
        <v>1276.2123689522996</v>
      </c>
      <c r="F488" s="2">
        <f t="shared" si="96"/>
        <v>-1953.3884492792004</v>
      </c>
      <c r="G488" s="54" t="s">
        <v>25</v>
      </c>
      <c r="H488" s="6">
        <v>26.427945750500001</v>
      </c>
      <c r="I488" s="6">
        <v>101.50078941290001</v>
      </c>
      <c r="J488" s="65">
        <f ca="1">INDEX(OFFSET(G451,L487,0,64-L487,2),MATCH("Крест",OFFSET(G451,L487,0,64-L487,1),0),2)</f>
        <v>84.174844415099997</v>
      </c>
      <c r="K488" s="63">
        <f ca="1">INDEX(H451:I514,MATCH(J488,H451:H514,0),2)</f>
        <v>190.79220414829999</v>
      </c>
      <c r="L488" s="69">
        <f t="shared" ca="1" si="101"/>
        <v>64</v>
      </c>
    </row>
    <row r="489" spans="1:40" ht="13.5" thickBot="1" x14ac:dyDescent="0.25">
      <c r="A489" s="14">
        <v>8</v>
      </c>
      <c r="B489" s="6">
        <v>2333.3333333333767</v>
      </c>
      <c r="C489" s="6">
        <v>5.6217973801080605</v>
      </c>
      <c r="D489" s="6"/>
      <c r="E489" s="29">
        <f t="shared" si="98"/>
        <v>1841.3278552582997</v>
      </c>
      <c r="F489" s="2">
        <f t="shared" si="96"/>
        <v>-1433.1629962759009</v>
      </c>
      <c r="G489" s="48" t="s">
        <v>21</v>
      </c>
      <c r="H489" s="6">
        <v>43.351133500099998</v>
      </c>
      <c r="I489" s="6">
        <v>158.0071276999</v>
      </c>
      <c r="J489" s="62">
        <f ca="1">INDEX(G451:H514,MATCH("ГорЛиния",OFFSET(G451,0,0,64,1),0),2)</f>
        <v>-30.789430677999999</v>
      </c>
      <c r="K489" s="63">
        <f ca="1">INDEX(H451:I514,MATCH(J489,H451:H514,0),2)</f>
        <v>97.982655262400002</v>
      </c>
      <c r="L489" s="64">
        <f>MATCH("ГорЛиния",$G$67:$G$130,0)</f>
        <v>5</v>
      </c>
    </row>
    <row r="490" spans="1:40" ht="13.5" thickBot="1" x14ac:dyDescent="0.25">
      <c r="A490" s="14">
        <v>8</v>
      </c>
      <c r="B490" s="6">
        <v>2333.3333333333421</v>
      </c>
      <c r="C490" s="6">
        <v>5.9524913436438327</v>
      </c>
      <c r="D490" s="6"/>
      <c r="E490" s="29">
        <f t="shared" si="98"/>
        <v>2206.9068973014996</v>
      </c>
      <c r="F490" s="2">
        <f t="shared" si="96"/>
        <v>-757.63209481090018</v>
      </c>
      <c r="G490" s="52" t="s">
        <v>23</v>
      </c>
      <c r="H490" s="6">
        <v>28.944564952</v>
      </c>
      <c r="I490" s="6">
        <v>154.8447348901</v>
      </c>
      <c r="J490" s="65">
        <f ca="1">INDEX(OFFSET(G451,L489,0,64-L489,2),MATCH("ГорЛиния",OFFSET(G451,L489,0,64-L489,1),0),2)</f>
        <v>-11.651765123700001</v>
      </c>
      <c r="K490" s="63">
        <f ca="1">INDEX(H451:I514,MATCH(J490,H451:H514,0),2)</f>
        <v>165.1151557563</v>
      </c>
      <c r="L490" s="66">
        <f ca="1">MATCH("ГорЛиния",OFFSET($G$67,L489,0,64-L489,1),0)+L489</f>
        <v>11</v>
      </c>
    </row>
    <row r="491" spans="1:40" ht="13.5" thickBot="1" x14ac:dyDescent="0.25">
      <c r="A491" s="14">
        <v>8</v>
      </c>
      <c r="B491" s="6">
        <v>3000</v>
      </c>
      <c r="C491" s="6">
        <v>0</v>
      </c>
      <c r="D491" s="6"/>
      <c r="E491" s="29">
        <f t="shared" si="98"/>
        <v>3000</v>
      </c>
      <c r="F491" s="2">
        <f t="shared" si="96"/>
        <v>0</v>
      </c>
      <c r="G491" s="54" t="s">
        <v>25</v>
      </c>
      <c r="H491" s="6">
        <v>49.837785993200001</v>
      </c>
      <c r="I491" s="6">
        <v>164.62003225539999</v>
      </c>
      <c r="J491" s="65">
        <f ca="1">INDEX(OFFSET(G451,L490,0,64-L490,2),MATCH("ГорЛиния",OFFSET(G451,L490,0,64-L490,1),0),2)</f>
        <v>-5.5006240672000004</v>
      </c>
      <c r="K491" s="63">
        <f ca="1">INDEX(H451:I514,MATCH(J491,H451:H514,0),2)</f>
        <v>98.683180720699994</v>
      </c>
      <c r="L491" s="66">
        <f t="shared" ref="L491:L496" ca="1" si="102">MATCH("ГорЛиния",OFFSET($G$67,L490,0,64-L490,1),0)+L490</f>
        <v>19</v>
      </c>
    </row>
    <row r="492" spans="1:40" ht="13.5" thickBot="1" x14ac:dyDescent="0.25">
      <c r="A492" s="14">
        <v>8</v>
      </c>
      <c r="B492" s="6">
        <v>3000.000000000005</v>
      </c>
      <c r="C492" s="6">
        <v>0.26179938779916201</v>
      </c>
      <c r="D492" s="6"/>
      <c r="E492" s="29">
        <f t="shared" si="98"/>
        <v>2897.7774788672</v>
      </c>
      <c r="F492" s="2">
        <f t="shared" si="96"/>
        <v>776.45713530759997</v>
      </c>
      <c r="G492" s="52" t="s">
        <v>23</v>
      </c>
      <c r="H492" s="6">
        <v>11.987842087500001</v>
      </c>
      <c r="I492" s="6">
        <v>145.1946247349</v>
      </c>
      <c r="J492" s="65">
        <f ca="1">INDEX(OFFSET(G451,L491,0,64-L491,2),MATCH("ГорЛиния",OFFSET(G451,L491,0,64-L491,1),0),2)</f>
        <v>-46.376690678099997</v>
      </c>
      <c r="K492" s="63">
        <f ca="1">INDEX(H451:I514,MATCH(J492,H451:H514,0),2)</f>
        <v>144.1217888621</v>
      </c>
      <c r="L492" s="66">
        <f t="shared" ca="1" si="102"/>
        <v>28</v>
      </c>
    </row>
    <row r="493" spans="1:40" ht="13.5" thickBot="1" x14ac:dyDescent="0.25">
      <c r="A493" s="14">
        <v>8</v>
      </c>
      <c r="B493" s="6">
        <v>2999.9999999999864</v>
      </c>
      <c r="C493" s="6">
        <v>0.52359877559830148</v>
      </c>
      <c r="D493" s="6"/>
      <c r="E493" s="29">
        <f t="shared" si="98"/>
        <v>2598.0762113533001</v>
      </c>
      <c r="F493" s="2">
        <f t="shared" si="96"/>
        <v>1499.9999999999998</v>
      </c>
      <c r="G493" s="49" t="s">
        <v>20</v>
      </c>
      <c r="H493" s="6">
        <v>51.907771602399997</v>
      </c>
      <c r="I493" s="6">
        <v>163.58436511310001</v>
      </c>
      <c r="J493" s="65">
        <f ca="1">INDEX(OFFSET(G451,L492,0,64-L492,2),MATCH("ГорЛиния",OFFSET(G451,L492,0,64-L492,1),0),2)</f>
        <v>-33.680302618600003</v>
      </c>
      <c r="K493" s="63">
        <f ca="1">INDEX(H451:I514,MATCH(J493,H451:H514,0),2)</f>
        <v>96.322615296199999</v>
      </c>
      <c r="L493" s="66">
        <f t="shared" ca="1" si="102"/>
        <v>33</v>
      </c>
    </row>
    <row r="494" spans="1:40" ht="13.5" thickBot="1" x14ac:dyDescent="0.25">
      <c r="A494" s="14">
        <v>8</v>
      </c>
      <c r="B494" s="6">
        <v>2999.99999999994</v>
      </c>
      <c r="C494" s="6">
        <v>0.78539816339744839</v>
      </c>
      <c r="D494" s="6"/>
      <c r="E494" s="29">
        <f t="shared" si="98"/>
        <v>2121.3203435596001</v>
      </c>
      <c r="F494" s="2">
        <f t="shared" si="96"/>
        <v>2121.3203435596001</v>
      </c>
      <c r="G494" s="54" t="s">
        <v>25</v>
      </c>
      <c r="H494" s="6">
        <v>38.7171803122</v>
      </c>
      <c r="I494" s="6">
        <v>178.60242421109999</v>
      </c>
      <c r="J494" s="65">
        <f ca="1">INDEX(OFFSET(G451,L493,0,64-L493,2),MATCH("ГорЛиния",OFFSET(G451,L493,0,64-L493,1),0),2)</f>
        <v>28.944564952</v>
      </c>
      <c r="K494" s="63">
        <f ca="1">INDEX(H451:I514,MATCH(J494,H451:H514,0),2)</f>
        <v>154.8447348901</v>
      </c>
      <c r="L494" s="66">
        <f t="shared" ca="1" si="102"/>
        <v>40</v>
      </c>
    </row>
    <row r="495" spans="1:40" ht="13.5" thickBot="1" x14ac:dyDescent="0.25">
      <c r="A495" s="14">
        <v>8</v>
      </c>
      <c r="B495" s="6">
        <v>2999.9999999999864</v>
      </c>
      <c r="C495" s="6">
        <v>1.047197551196595</v>
      </c>
      <c r="D495" s="6"/>
      <c r="E495" s="29">
        <f t="shared" si="98"/>
        <v>1500.0000000000005</v>
      </c>
      <c r="F495" s="2">
        <f t="shared" si="96"/>
        <v>2598.0762113533001</v>
      </c>
      <c r="G495" s="51" t="s">
        <v>22</v>
      </c>
      <c r="H495" s="6">
        <v>9.6154050137000002</v>
      </c>
      <c r="I495" s="6">
        <v>180.1463112305</v>
      </c>
      <c r="J495" s="65">
        <f ca="1">INDEX(OFFSET(G451,L494,0,64-L494,2),MATCH("ГорЛиния",OFFSET(G451,L494,0,64-L494,1),0),2)</f>
        <v>11.987842087500001</v>
      </c>
      <c r="K495" s="63">
        <f ca="1">INDEX(H451:I514,MATCH(J495,H451:H514,0),2)</f>
        <v>145.1946247349</v>
      </c>
      <c r="L495" s="66">
        <f t="shared" ca="1" si="102"/>
        <v>42</v>
      </c>
    </row>
    <row r="496" spans="1:40" ht="13.5" thickBot="1" x14ac:dyDescent="0.25">
      <c r="A496" s="14">
        <v>8</v>
      </c>
      <c r="B496" s="6">
        <v>3000.000000000005</v>
      </c>
      <c r="C496" s="6">
        <v>1.3089969389957348</v>
      </c>
      <c r="D496" s="6"/>
      <c r="E496" s="29">
        <f t="shared" si="98"/>
        <v>776.45713530759951</v>
      </c>
      <c r="F496" s="2">
        <f t="shared" si="96"/>
        <v>2897.7774788672</v>
      </c>
      <c r="G496" s="53" t="s">
        <v>24</v>
      </c>
      <c r="H496" s="6">
        <v>-23.3627505304</v>
      </c>
      <c r="I496" s="6">
        <v>176.69627389920001</v>
      </c>
      <c r="J496" s="65">
        <f ca="1">INDEX(OFFSET(G451,L495,0,64-L495,2),MATCH("ГорЛиния",OFFSET(G451,L495,0,64-L495,1),0),2)</f>
        <v>-52.120913728600001</v>
      </c>
      <c r="K496" s="63">
        <f ca="1">INDEX(H451:I514,MATCH(J496,H451:H514,0),2)</f>
        <v>73.925854821300007</v>
      </c>
      <c r="L496" s="69">
        <f t="shared" ca="1" si="102"/>
        <v>52</v>
      </c>
    </row>
    <row r="497" spans="1:39" ht="13.5" thickBot="1" x14ac:dyDescent="0.25">
      <c r="A497" s="14">
        <v>8</v>
      </c>
      <c r="B497" s="6">
        <v>3000</v>
      </c>
      <c r="C497" s="6">
        <v>1.5707963267948966</v>
      </c>
      <c r="D497" s="6"/>
      <c r="E497" s="29">
        <f t="shared" si="98"/>
        <v>1.83772268236293E-13</v>
      </c>
      <c r="F497" s="2">
        <f t="shared" si="96"/>
        <v>3000</v>
      </c>
      <c r="G497" s="49" t="s">
        <v>20</v>
      </c>
      <c r="H497" s="6">
        <v>-48.606770602099999</v>
      </c>
      <c r="I497" s="6">
        <v>165.98871720010001</v>
      </c>
      <c r="J497" s="62">
        <f ca="1">INDEX(G451:H514,MATCH("Квадрат",OFFSET(G451,0,0,64,1),0),2)</f>
        <v>-36.314121162299998</v>
      </c>
      <c r="K497" s="63">
        <f ca="1">INDEX(H451:I514,MATCH(J497,H451:H514,0),2)</f>
        <v>76.063947166700004</v>
      </c>
      <c r="L497" s="64">
        <f>MATCH("Квадрат",$G$67:$G$130,0)</f>
        <v>6</v>
      </c>
    </row>
    <row r="498" spans="1:39" ht="13.5" thickBot="1" x14ac:dyDescent="0.25">
      <c r="A498" s="14">
        <v>8</v>
      </c>
      <c r="B498" s="6">
        <v>3000.000000000005</v>
      </c>
      <c r="C498" s="6">
        <v>1.8325957145940583</v>
      </c>
      <c r="D498" s="6"/>
      <c r="E498" s="29">
        <f t="shared" si="98"/>
        <v>-776.45713530759917</v>
      </c>
      <c r="F498" s="2">
        <f t="shared" si="96"/>
        <v>2897.7774788672</v>
      </c>
      <c r="G498" s="50" t="s">
        <v>19</v>
      </c>
      <c r="H498" s="6">
        <v>-60.506538231500002</v>
      </c>
      <c r="I498" s="6">
        <v>121.690150606</v>
      </c>
      <c r="J498" s="65">
        <f ca="1">INDEX(OFFSET(G451,L497,0,64-L497,2),MATCH("Квадрат",OFFSET(G451,L497,0,64-L497,1),0),2)</f>
        <v>-5.2845038439999996</v>
      </c>
      <c r="K498" s="63">
        <f ca="1">INDEX(H451:I514,MATCH(J498,H451:H514,0),2)</f>
        <v>120.84443372440001</v>
      </c>
      <c r="L498" s="66">
        <f ca="1">MATCH("Квадрат",OFFSET($G$67,L497,0,64-L497,1),0)+L497</f>
        <v>9</v>
      </c>
    </row>
    <row r="499" spans="1:39" ht="13.5" thickBot="1" x14ac:dyDescent="0.25">
      <c r="A499" s="14">
        <v>8</v>
      </c>
      <c r="B499" s="6">
        <v>2999.9999999999864</v>
      </c>
      <c r="C499" s="6">
        <v>2.0943951023931984</v>
      </c>
      <c r="D499" s="6"/>
      <c r="E499" s="29">
        <f t="shared" si="98"/>
        <v>-1500.0000000000005</v>
      </c>
      <c r="F499" s="2">
        <f t="shared" si="96"/>
        <v>2598.0762113532996</v>
      </c>
      <c r="G499" s="54" t="s">
        <v>25</v>
      </c>
      <c r="H499" s="6">
        <v>-49.062201672299999</v>
      </c>
      <c r="I499" s="6">
        <v>110.3705957504</v>
      </c>
      <c r="J499" s="65">
        <f ca="1">INDEX(OFFSET(G451,L498,0,64-L498,2),MATCH("Квадрат",OFFSET(G451,L498,0,64-L498,1),0),2)</f>
        <v>-44.380127603799998</v>
      </c>
      <c r="K499" s="63">
        <f ca="1">INDEX(H451:I514,MATCH(J499,H451:H514,0),2)</f>
        <v>146.41916980139999</v>
      </c>
      <c r="L499" s="66">
        <f t="shared" ref="L499:L505" ca="1" si="103">MATCH("Квадрат",OFFSET($G$67,L498,0,64-L498,1),0)+L498</f>
        <v>13</v>
      </c>
    </row>
    <row r="500" spans="1:39" ht="13.5" thickBot="1" x14ac:dyDescent="0.25">
      <c r="A500" s="14">
        <v>8</v>
      </c>
      <c r="B500" s="6">
        <v>2999.99999999994</v>
      </c>
      <c r="C500" s="6">
        <v>2.3561944901923448</v>
      </c>
      <c r="D500" s="6"/>
      <c r="E500" s="29">
        <f t="shared" si="98"/>
        <v>-2121.3203435596001</v>
      </c>
      <c r="F500" s="2">
        <f t="shared" si="96"/>
        <v>2121.3203435596001</v>
      </c>
      <c r="G500" s="51" t="s">
        <v>22</v>
      </c>
      <c r="H500" s="6">
        <v>-67.980049056799999</v>
      </c>
      <c r="I500" s="6">
        <v>96.975869900199996</v>
      </c>
      <c r="J500" s="65">
        <f ca="1">INDEX(OFFSET(G451,L499,0,64-L499,2),MATCH("Квадрат",OFFSET(G451,L499,0,64-L499,1),0),2)</f>
        <v>-0.63224061109999996</v>
      </c>
      <c r="K500" s="63">
        <f ca="1">INDEX(H451:I514,MATCH(J500,H451:H514,0),2)</f>
        <v>158.74793619050001</v>
      </c>
      <c r="L500" s="66">
        <f t="shared" ca="1" si="103"/>
        <v>24</v>
      </c>
    </row>
    <row r="501" spans="1:39" ht="13.5" thickBot="1" x14ac:dyDescent="0.25">
      <c r="A501" s="14">
        <v>8</v>
      </c>
      <c r="B501" s="6">
        <v>2999.9999999999864</v>
      </c>
      <c r="C501" s="6">
        <v>2.6179938779914917</v>
      </c>
      <c r="D501" s="6"/>
      <c r="E501" s="29">
        <f t="shared" si="98"/>
        <v>-2598.0762113533001</v>
      </c>
      <c r="F501" s="2">
        <f t="shared" si="96"/>
        <v>1499.9999999999998</v>
      </c>
      <c r="G501" s="53" t="s">
        <v>24</v>
      </c>
      <c r="H501" s="6">
        <v>-85.185185267500003</v>
      </c>
      <c r="I501" s="6">
        <v>76.064902683100001</v>
      </c>
      <c r="J501" s="65">
        <f ca="1">INDEX(OFFSET(G451,L500,0,64-L500,2),MATCH("Квадрат",OFFSET(G451,L500,0,64-L500,1),0),2)</f>
        <v>12.9444553034</v>
      </c>
      <c r="K501" s="63">
        <f ca="1">INDEX(H451:I514,MATCH(J501,H451:H514,0),2)</f>
        <v>10.0191360949</v>
      </c>
      <c r="L501" s="66">
        <f t="shared" ca="1" si="103"/>
        <v>36</v>
      </c>
    </row>
    <row r="502" spans="1:39" ht="13.5" thickBot="1" x14ac:dyDescent="0.25">
      <c r="A502" s="14">
        <v>8</v>
      </c>
      <c r="B502" s="6">
        <v>3000.000000000005</v>
      </c>
      <c r="C502" s="6">
        <v>2.8797932657906311</v>
      </c>
      <c r="D502" s="6"/>
      <c r="E502" s="29">
        <f t="shared" si="98"/>
        <v>-2897.7774788672</v>
      </c>
      <c r="F502" s="2">
        <f t="shared" si="96"/>
        <v>776.45713530760031</v>
      </c>
      <c r="G502" s="52" t="s">
        <v>23</v>
      </c>
      <c r="H502" s="6">
        <v>-52.120913728600001</v>
      </c>
      <c r="I502" s="6">
        <v>73.925854821300007</v>
      </c>
      <c r="J502" s="65">
        <f ca="1">INDEX(OFFSET(G451,L501,0,64-L501,2),MATCH("Квадрат",OFFSET(G451,L501,0,64-L501,1),0),2)</f>
        <v>-23.3627505304</v>
      </c>
      <c r="K502" s="63">
        <f ca="1">INDEX(H451:I514,MATCH(J502,H451:H514,0),2)</f>
        <v>176.69627389920001</v>
      </c>
      <c r="L502" s="66">
        <f t="shared" ca="1" si="103"/>
        <v>46</v>
      </c>
    </row>
    <row r="503" spans="1:39" ht="13.5" thickBot="1" x14ac:dyDescent="0.25">
      <c r="A503" s="14">
        <v>8</v>
      </c>
      <c r="B503" s="6">
        <v>3000</v>
      </c>
      <c r="C503" s="6">
        <v>3.1415926535897931</v>
      </c>
      <c r="D503" s="6"/>
      <c r="E503" s="29">
        <f t="shared" si="98"/>
        <v>-3000</v>
      </c>
      <c r="F503" s="2">
        <f t="shared" si="96"/>
        <v>3.67544536472586E-13</v>
      </c>
      <c r="G503" s="48" t="s">
        <v>21</v>
      </c>
      <c r="H503" s="6">
        <v>-76.856779442499999</v>
      </c>
      <c r="I503" s="6">
        <v>59.912957751999997</v>
      </c>
      <c r="J503" s="65">
        <f ca="1">INDEX(OFFSET(G451,L502,0,64-L502,2),MATCH("Квадрат",OFFSET(G451,L502,0,64-L502,1),0),2)</f>
        <v>-85.185185267500003</v>
      </c>
      <c r="K503" s="63">
        <f ca="1">INDEX(H451:I514,MATCH(J503,H451:H514,0),2)</f>
        <v>76.064902683100001</v>
      </c>
      <c r="L503" s="66">
        <f t="shared" ca="1" si="103"/>
        <v>51</v>
      </c>
    </row>
    <row r="504" spans="1:39" ht="13.5" thickBot="1" x14ac:dyDescent="0.25">
      <c r="A504" s="14">
        <v>8</v>
      </c>
      <c r="B504" s="6">
        <v>3000.000000000005</v>
      </c>
      <c r="C504" s="6">
        <v>3.4033920413889551</v>
      </c>
      <c r="D504" s="6"/>
      <c r="E504" s="29">
        <f t="shared" si="98"/>
        <v>-2897.7774788672</v>
      </c>
      <c r="F504" s="2">
        <f t="shared" si="96"/>
        <v>-776.45713530759963</v>
      </c>
      <c r="G504" s="54" t="s">
        <v>25</v>
      </c>
      <c r="H504" s="6">
        <v>-159.2494283961</v>
      </c>
      <c r="I504" s="6">
        <v>195.4233567826</v>
      </c>
      <c r="J504" s="65">
        <f ca="1">INDEX(OFFSET(G451,L503,0,64-L503,2),MATCH("Квадрат",OFFSET(G451,L503,0,64-L503,1),0),2)</f>
        <v>-171.8680945774</v>
      </c>
      <c r="K504" s="63">
        <f ca="1">INDEX(H451:I514,MATCH(J504,H451:H514,0),2)</f>
        <v>179.35081370079999</v>
      </c>
      <c r="L504" s="66">
        <f t="shared" ca="1" si="103"/>
        <v>55</v>
      </c>
    </row>
    <row r="505" spans="1:39" ht="13.5" thickBot="1" x14ac:dyDescent="0.25">
      <c r="A505" s="14">
        <v>8</v>
      </c>
      <c r="B505" s="6">
        <v>2999.9999999999864</v>
      </c>
      <c r="C505" s="6">
        <v>3.6651914291880945</v>
      </c>
      <c r="D505" s="6"/>
      <c r="E505" s="29">
        <f t="shared" si="98"/>
        <v>-2598.0762113533006</v>
      </c>
      <c r="F505" s="2">
        <f t="shared" si="96"/>
        <v>-1499.9999999999995</v>
      </c>
      <c r="G505" s="53" t="s">
        <v>24</v>
      </c>
      <c r="H505" s="6">
        <v>-171.8680945774</v>
      </c>
      <c r="I505" s="6">
        <v>179.35081370079999</v>
      </c>
      <c r="J505" s="65">
        <f ca="1">INDEX(OFFSET(G451,L504,0,64-L504,2),MATCH("Квадрат",OFFSET(G451,L504,0,64-L504,1),0),2)</f>
        <v>-42.564489666599997</v>
      </c>
      <c r="K505" s="63">
        <f ca="1">INDEX(H451:I514,MATCH(J505,H451:H514,0),2)</f>
        <v>-67.852982176300003</v>
      </c>
      <c r="L505" s="69">
        <f t="shared" ca="1" si="103"/>
        <v>62</v>
      </c>
    </row>
    <row r="506" spans="1:39" ht="13.5" thickBot="1" x14ac:dyDescent="0.25">
      <c r="A506" s="14">
        <v>8</v>
      </c>
      <c r="B506" s="6">
        <v>2999.99999999994</v>
      </c>
      <c r="C506" s="6">
        <v>3.9269908169872414</v>
      </c>
      <c r="D506" s="6"/>
      <c r="E506" s="29">
        <f t="shared" si="98"/>
        <v>-2121.3203435596006</v>
      </c>
      <c r="F506" s="2">
        <f t="shared" si="96"/>
        <v>-2121.3203435596001</v>
      </c>
      <c r="G506" s="48" t="s">
        <v>21</v>
      </c>
      <c r="H506" s="6">
        <v>-115.32390684879999</v>
      </c>
      <c r="I506" s="6">
        <v>166.688102461</v>
      </c>
      <c r="J506" s="62">
        <f ca="1">INDEX(G451:H514,MATCH("Зигзаг",OFFSET(G451,0,0,64,1),0),2)</f>
        <v>-16.8226516864</v>
      </c>
      <c r="K506" s="63">
        <f ca="1">INDEX(H451:I514,MATCH(J506,H451:H514,0),2)</f>
        <v>93.512544661600003</v>
      </c>
      <c r="L506" s="64">
        <f>MATCH("Зигзаг",$G$67:$G$130,0)</f>
        <v>8</v>
      </c>
    </row>
    <row r="507" spans="1:39" ht="13.5" thickBot="1" x14ac:dyDescent="0.25">
      <c r="A507" s="14">
        <v>8</v>
      </c>
      <c r="B507" s="6">
        <v>2999.9999999999864</v>
      </c>
      <c r="C507" s="6">
        <v>4.1887902047863879</v>
      </c>
      <c r="D507" s="6"/>
      <c r="E507" s="29">
        <f t="shared" si="98"/>
        <v>-1500.0000000000011</v>
      </c>
      <c r="F507" s="2">
        <f t="shared" si="96"/>
        <v>-2598.0762113532992</v>
      </c>
      <c r="G507" s="51" t="s">
        <v>22</v>
      </c>
      <c r="H507" s="6">
        <v>-147.85112244339999</v>
      </c>
      <c r="I507" s="6">
        <v>226.5477063477</v>
      </c>
      <c r="J507" s="65">
        <f ca="1">INDEX(OFFSET(G451,L506,0,64-L506,2),MATCH("зигзаг",OFFSET(G451,L506,0,64-L506,1),0),2)</f>
        <v>-35.239625533400002</v>
      </c>
      <c r="K507" s="63">
        <f ca="1">INDEX(H451:I514,MATCH(J507,H451:H514,0),2)</f>
        <v>150.61143424829999</v>
      </c>
      <c r="L507" s="66">
        <f ca="1">MATCH("Зигзаг",OFFSET($G$67,L506,0,64-L506,1),0)+L506</f>
        <v>12</v>
      </c>
    </row>
    <row r="508" spans="1:39" ht="13.5" thickBot="1" x14ac:dyDescent="0.25">
      <c r="A508" s="14">
        <v>8</v>
      </c>
      <c r="B508" s="6">
        <v>3000.000000000005</v>
      </c>
      <c r="C508" s="6">
        <v>4.4505895925855281</v>
      </c>
      <c r="D508" s="6"/>
      <c r="E508" s="29">
        <f t="shared" si="98"/>
        <v>-776.45713530759929</v>
      </c>
      <c r="F508" s="2">
        <f t="shared" si="96"/>
        <v>-2897.7774788672</v>
      </c>
      <c r="G508" s="50" t="s">
        <v>19</v>
      </c>
      <c r="H508" s="6">
        <v>-78.477608559700002</v>
      </c>
      <c r="I508" s="6">
        <v>114.9694648941</v>
      </c>
      <c r="J508" s="65">
        <f ca="1">INDEX(OFFSET(G451,L507,0,64-L507,2),MATCH("зигзаг",OFFSET(G451,L507,0,64-L507,1),0),2)</f>
        <v>-28.2410435054</v>
      </c>
      <c r="K508" s="63">
        <f ca="1">INDEX(H451:I514,MATCH(J508,H451:H514,0),2)</f>
        <v>89.40311724</v>
      </c>
      <c r="L508" s="66">
        <f t="shared" ref="L508:L514" ca="1" si="104">MATCH("Зигзаг",OFFSET($G$67,L507,0,64-L507,1),0)+L507</f>
        <v>15</v>
      </c>
    </row>
    <row r="509" spans="1:39" ht="13.5" thickBot="1" x14ac:dyDescent="0.25">
      <c r="A509" s="14">
        <v>8</v>
      </c>
      <c r="B509" s="6">
        <v>3000</v>
      </c>
      <c r="C509" s="6">
        <v>4.7123889803846897</v>
      </c>
      <c r="D509" s="6"/>
      <c r="E509" s="29">
        <f t="shared" si="98"/>
        <v>-5.51316804708879E-13</v>
      </c>
      <c r="F509" s="2">
        <f t="shared" si="96"/>
        <v>-3000</v>
      </c>
      <c r="G509" s="48" t="s">
        <v>21</v>
      </c>
      <c r="H509" s="6">
        <v>-9.7187715621000006</v>
      </c>
      <c r="I509" s="6">
        <v>57.718554949599998</v>
      </c>
      <c r="J509" s="65">
        <f ca="1">INDEX(OFFSET(G451,L508,0,64-L508,2),MATCH("зигзаг",OFFSET(G451,L508,0,64-L508,1),0),2)</f>
        <v>-18.480719832399998</v>
      </c>
      <c r="K509" s="63">
        <f ca="1">INDEX(H451:I514,MATCH(J509,H451:H514,0),2)</f>
        <v>66.267167965799999</v>
      </c>
      <c r="L509" s="66">
        <f t="shared" ca="1" si="104"/>
        <v>35</v>
      </c>
      <c r="AM509" s="86"/>
    </row>
    <row r="510" spans="1:39" ht="13.5" thickBot="1" x14ac:dyDescent="0.25">
      <c r="A510" s="14">
        <v>8</v>
      </c>
      <c r="B510" s="6">
        <v>3000.000000000005</v>
      </c>
      <c r="C510" s="6">
        <v>4.9741883681838512</v>
      </c>
      <c r="D510" s="6"/>
      <c r="E510" s="29">
        <f t="shared" si="98"/>
        <v>776.45713530759815</v>
      </c>
      <c r="F510" s="2">
        <f t="shared" si="96"/>
        <v>-2897.7774788672004</v>
      </c>
      <c r="G510" s="51" t="s">
        <v>22</v>
      </c>
      <c r="H510" s="6">
        <v>-17.102464157499998</v>
      </c>
      <c r="I510" s="6">
        <v>78.043028230000004</v>
      </c>
      <c r="J510" s="65">
        <f ca="1">INDEX(OFFSET(G451,L509,0,64-L509,2),MATCH("зигзаг",OFFSET(G451,L509,0,64-L509,1),0),2)</f>
        <v>26.427945750500001</v>
      </c>
      <c r="K510" s="63">
        <f ca="1">INDEX(H451:I514,MATCH(J510,H451:H514,0),2)</f>
        <v>101.50078941290001</v>
      </c>
      <c r="L510" s="66">
        <f t="shared" ca="1" si="104"/>
        <v>38</v>
      </c>
    </row>
    <row r="511" spans="1:39" ht="13.5" thickBot="1" x14ac:dyDescent="0.25">
      <c r="A511" s="14">
        <v>8</v>
      </c>
      <c r="B511" s="6">
        <v>2999.9999999999864</v>
      </c>
      <c r="C511" s="6">
        <v>5.2359877559829915</v>
      </c>
      <c r="D511" s="6"/>
      <c r="E511" s="29">
        <f t="shared" si="98"/>
        <v>1500.0000000000005</v>
      </c>
      <c r="F511" s="2">
        <f t="shared" si="96"/>
        <v>-2598.0762113533001</v>
      </c>
      <c r="G511" s="50" t="s">
        <v>19</v>
      </c>
      <c r="H511" s="6">
        <v>18.323875852</v>
      </c>
      <c r="I511" s="6">
        <v>70.974350371300005</v>
      </c>
      <c r="J511" s="65">
        <f ca="1">INDEX(OFFSET(G451,L510,0,64-L510,2),MATCH("зигзаг",OFFSET(G451,L510,0,64-L510,1),0),2)</f>
        <v>49.837785993200001</v>
      </c>
      <c r="K511" s="63">
        <f ca="1">INDEX(H451:I514,MATCH(J511,H451:H514,0),2)</f>
        <v>164.62003225539999</v>
      </c>
      <c r="L511" s="66">
        <f t="shared" ca="1" si="104"/>
        <v>41</v>
      </c>
    </row>
    <row r="512" spans="1:39" ht="13.5" thickBot="1" x14ac:dyDescent="0.25">
      <c r="A512" s="14">
        <v>8</v>
      </c>
      <c r="B512" s="6">
        <v>2999.99999999994</v>
      </c>
      <c r="C512" s="6">
        <v>5.497787143782138</v>
      </c>
      <c r="D512" s="6"/>
      <c r="E512" s="29">
        <f t="shared" si="98"/>
        <v>2121.3203435595997</v>
      </c>
      <c r="F512" s="2">
        <f t="shared" si="96"/>
        <v>-2121.3203435596006</v>
      </c>
      <c r="G512" s="53" t="s">
        <v>24</v>
      </c>
      <c r="H512" s="6">
        <v>-42.564489666599997</v>
      </c>
      <c r="I512" s="6">
        <v>-67.852982176300003</v>
      </c>
      <c r="J512" s="65">
        <f ca="1">INDEX(OFFSET(G451,L511,0,64-L511,2),MATCH("зигзаг",OFFSET(G451,L511,0,64-L511,1),0),2)</f>
        <v>38.7171803122</v>
      </c>
      <c r="K512" s="63">
        <f ca="1">INDEX(H451:I514,MATCH(J512,H451:H514,0),2)</f>
        <v>178.60242421109999</v>
      </c>
      <c r="L512" s="66">
        <f t="shared" ca="1" si="104"/>
        <v>44</v>
      </c>
    </row>
    <row r="513" spans="1:25" ht="13.5" thickBot="1" x14ac:dyDescent="0.25">
      <c r="A513" s="14">
        <v>8</v>
      </c>
      <c r="B513" s="6">
        <v>2999.9999999999864</v>
      </c>
      <c r="C513" s="6">
        <v>5.7595865315812844</v>
      </c>
      <c r="D513" s="6"/>
      <c r="E513" s="29">
        <f t="shared" si="98"/>
        <v>2598.0762113532992</v>
      </c>
      <c r="F513" s="2">
        <f t="shared" si="96"/>
        <v>-1500.0000000000016</v>
      </c>
      <c r="G513" s="49" t="s">
        <v>20</v>
      </c>
      <c r="H513" s="6">
        <v>21.6829875528</v>
      </c>
      <c r="I513" s="6">
        <v>104.4222194849</v>
      </c>
      <c r="J513" s="65">
        <f ca="1">INDEX(OFFSET(G451,L512,0,64-L512,2),MATCH("зигзаг",OFFSET(G451,L512,0,64-L512,1),0),2)</f>
        <v>-49.062201672299999</v>
      </c>
      <c r="K513" s="63">
        <f ca="1">INDEX(H451:I514,MATCH(J513,H451:H514,0),2)</f>
        <v>110.3705957504</v>
      </c>
      <c r="L513" s="66">
        <f t="shared" ca="1" si="104"/>
        <v>49</v>
      </c>
    </row>
    <row r="514" spans="1:25" ht="13.5" thickBot="1" x14ac:dyDescent="0.25">
      <c r="A514" s="14">
        <v>8</v>
      </c>
      <c r="B514" s="6">
        <v>3000.000000000005</v>
      </c>
      <c r="C514" s="6">
        <v>6.0213859193804247</v>
      </c>
      <c r="D514" s="6"/>
      <c r="E514" s="29">
        <f t="shared" si="98"/>
        <v>2897.7774788672</v>
      </c>
      <c r="F514" s="2">
        <f t="shared" si="96"/>
        <v>-776.45713530759951</v>
      </c>
      <c r="G514" s="51" t="s">
        <v>22</v>
      </c>
      <c r="H514" s="6">
        <v>84.174844415099997</v>
      </c>
      <c r="I514" s="6">
        <v>190.79220414829999</v>
      </c>
      <c r="J514" s="78">
        <f ca="1">INDEX(OFFSET(G451,L513,0,64-L513,2),MATCH("зигзаг",OFFSET(G451,L513,0,64-L513,1),0),2)</f>
        <v>-159.2494283961</v>
      </c>
      <c r="K514" s="63">
        <f ca="1">INDEX(H451:I514,MATCH(J514,H451:H514,0),2)</f>
        <v>195.4233567826</v>
      </c>
      <c r="L514" s="69">
        <f t="shared" ca="1" si="104"/>
        <v>54</v>
      </c>
    </row>
    <row r="515" spans="1:25" ht="13.5" thickBot="1" x14ac:dyDescent="0.25">
      <c r="A515" s="11">
        <v>9</v>
      </c>
      <c r="B515" s="2">
        <v>1000</v>
      </c>
      <c r="C515" s="2">
        <v>0</v>
      </c>
      <c r="D515" s="81"/>
      <c r="E515" s="29">
        <f t="shared" si="98"/>
        <v>1000</v>
      </c>
      <c r="F515" s="2">
        <f t="shared" si="96"/>
        <v>0</v>
      </c>
      <c r="G515" s="48" t="s">
        <v>21</v>
      </c>
      <c r="H515" s="2">
        <v>-16.6732967011</v>
      </c>
      <c r="I515" s="2">
        <v>222.78476357349999</v>
      </c>
      <c r="J515" s="76">
        <f ca="1">INDEX(G515:H578,MATCH("ВертЛиния",OFFSET(G515,0,0,64,1),0),2)</f>
        <v>-16.6732967011</v>
      </c>
      <c r="K515" s="63">
        <f ca="1">INDEX(H515:I578,MATCH(J515,H515:H578,0),2)</f>
        <v>222.78476357349999</v>
      </c>
      <c r="L515" s="64">
        <f>MATCH("ВертЛиния",$G$131:$G$194,0)</f>
        <v>1</v>
      </c>
      <c r="Y515" s="86"/>
    </row>
    <row r="516" spans="1:25" ht="13.5" thickBot="1" x14ac:dyDescent="0.25">
      <c r="A516" s="11">
        <v>9</v>
      </c>
      <c r="B516" s="2">
        <v>999.99999999993281</v>
      </c>
      <c r="C516" s="2">
        <v>0.78539816339744839</v>
      </c>
      <c r="D516" s="2"/>
      <c r="E516" s="29">
        <f t="shared" si="98"/>
        <v>707.10678118649992</v>
      </c>
      <c r="F516" s="2">
        <f t="shared" si="96"/>
        <v>707.10678118650003</v>
      </c>
      <c r="G516" s="49" t="s">
        <v>20</v>
      </c>
      <c r="H516" s="2">
        <v>1.0468195137</v>
      </c>
      <c r="I516" s="2">
        <v>180.81611521650001</v>
      </c>
      <c r="J516" s="65">
        <f ca="1">INDEX(OFFSET(G515,L515,0,64-L515,2),MATCH("ВертЛиния",OFFSET(G515,L515,0,64-L515,1),0),2)</f>
        <v>-42.301336493100003</v>
      </c>
      <c r="K516" s="63">
        <f ca="1">INDEX(H515:I578,MATCH(J516,H515:H578,0),2)</f>
        <v>218.13447040330001</v>
      </c>
      <c r="L516" s="66">
        <f ca="1">MATCH("ВертЛиния",OFFSET($G$131,L515,0,64-L515,1),0)+L515</f>
        <v>25</v>
      </c>
    </row>
    <row r="517" spans="1:25" ht="13.5" thickBot="1" x14ac:dyDescent="0.25">
      <c r="A517" s="11">
        <v>9</v>
      </c>
      <c r="B517" s="2">
        <v>1000</v>
      </c>
      <c r="C517" s="2">
        <v>1.5707963267948966</v>
      </c>
      <c r="D517" s="2"/>
      <c r="E517" s="29">
        <f t="shared" si="98"/>
        <v>6.1257422745431001E-14</v>
      </c>
      <c r="F517" s="2">
        <f t="shared" ref="F517:F580" si="105">B517*SIN(C517)</f>
        <v>1000</v>
      </c>
      <c r="G517" s="50" t="s">
        <v>19</v>
      </c>
      <c r="H517" s="2">
        <v>-20.295773172299999</v>
      </c>
      <c r="I517" s="2">
        <v>173.7164549094</v>
      </c>
      <c r="J517" s="65">
        <f ca="1">INDEX(OFFSET(G515,L516,0,64-L516,2),MATCH("ВертЛиния",OFFSET(G515,L516,0,64-L516,1),0),2)</f>
        <v>-98.195048224700002</v>
      </c>
      <c r="K517" s="63">
        <f ca="1">INDEX(H515:I578,MATCH(J517,H515:H578,0),2)</f>
        <v>128.29044893290001</v>
      </c>
      <c r="L517" s="66">
        <f t="shared" ref="L517:L521" ca="1" si="106">MATCH("ВертЛиния",OFFSET($G$131,L516,0,64-L516,1),0)+L516</f>
        <v>29</v>
      </c>
    </row>
    <row r="518" spans="1:25" ht="13.5" thickBot="1" x14ac:dyDescent="0.25">
      <c r="A518" s="11">
        <v>9</v>
      </c>
      <c r="B518" s="2">
        <v>999.99999999993281</v>
      </c>
      <c r="C518" s="2">
        <v>2.3561944901923448</v>
      </c>
      <c r="D518" s="2"/>
      <c r="E518" s="29">
        <f t="shared" si="98"/>
        <v>-707.10678118649992</v>
      </c>
      <c r="F518" s="2">
        <f t="shared" si="105"/>
        <v>707.10678118650003</v>
      </c>
      <c r="G518" s="51" t="s">
        <v>22</v>
      </c>
      <c r="H518" s="2">
        <v>-34.452941625400001</v>
      </c>
      <c r="I518" s="2">
        <v>163.24535559660001</v>
      </c>
      <c r="J518" s="65">
        <f ca="1">INDEX(OFFSET(G515,L517,0,64-L517,2),MATCH("ВертЛиния",OFFSET(G515,L517,0,64-L517,1),0),2)</f>
        <v>44.317415920400002</v>
      </c>
      <c r="K518" s="63">
        <f ca="1">INDEX(H515:I578,MATCH(J518,H515:H578,0),2)</f>
        <v>234.6616474011</v>
      </c>
      <c r="L518" s="66">
        <f t="shared" ca="1" si="106"/>
        <v>39</v>
      </c>
    </row>
    <row r="519" spans="1:25" ht="13.5" thickBot="1" x14ac:dyDescent="0.25">
      <c r="A519" s="11">
        <v>9</v>
      </c>
      <c r="B519" s="2">
        <v>1000</v>
      </c>
      <c r="C519" s="2">
        <v>3.1415926535897931</v>
      </c>
      <c r="D519" s="2"/>
      <c r="E519" s="29">
        <f t="shared" ref="E519:E582" si="107">B519*COS(C519)</f>
        <v>-1000</v>
      </c>
      <c r="F519" s="2">
        <f t="shared" si="105"/>
        <v>1.22514845490862E-13</v>
      </c>
      <c r="G519" s="52" t="s">
        <v>23</v>
      </c>
      <c r="H519" s="2">
        <v>-64.188683173399994</v>
      </c>
      <c r="I519" s="2">
        <v>157.69865944209999</v>
      </c>
      <c r="J519" s="65">
        <f ca="1">INDEX(OFFSET(G515,L518,0,64-L518,2),MATCH("ВертЛиния",OFFSET(G515,L518,0,64-L518,1),0),2)</f>
        <v>-184.42846082720001</v>
      </c>
      <c r="K519" s="63">
        <f ca="1">INDEX(H515:I578,MATCH(J519,H515:H578,0),2)</f>
        <v>219.16115675200001</v>
      </c>
      <c r="L519" s="66">
        <f t="shared" ca="1" si="106"/>
        <v>53</v>
      </c>
    </row>
    <row r="520" spans="1:25" ht="13.5" thickBot="1" x14ac:dyDescent="0.25">
      <c r="A520" s="11">
        <v>9</v>
      </c>
      <c r="B520" s="2">
        <v>999.99999999993281</v>
      </c>
      <c r="C520" s="2">
        <v>3.9269908169872414</v>
      </c>
      <c r="D520" s="2"/>
      <c r="E520" s="29">
        <f t="shared" si="107"/>
        <v>-707.10678118650014</v>
      </c>
      <c r="F520" s="2">
        <f t="shared" si="105"/>
        <v>-707.10678118649992</v>
      </c>
      <c r="G520" s="53" t="s">
        <v>24</v>
      </c>
      <c r="H520" s="2">
        <v>-22.151451351999999</v>
      </c>
      <c r="I520" s="2">
        <v>199.74914849530001</v>
      </c>
      <c r="J520" s="65">
        <f ca="1">INDEX(OFFSET(G515,L519,0,64-L519,2),MATCH("ВертЛиния",OFFSET(G515,L519,0,64-L519,1),0),2)</f>
        <v>-160.7157746412</v>
      </c>
      <c r="K520" s="63">
        <f ca="1">INDEX(H515:I578,MATCH(J520,H515:H578,0),2)</f>
        <v>500.48705341610003</v>
      </c>
      <c r="L520" s="66">
        <f t="shared" ca="1" si="106"/>
        <v>56</v>
      </c>
    </row>
    <row r="521" spans="1:25" ht="13.5" thickBot="1" x14ac:dyDescent="0.25">
      <c r="A521" s="11">
        <v>9</v>
      </c>
      <c r="B521" s="2">
        <v>1000</v>
      </c>
      <c r="C521" s="2">
        <v>4.7123889803846897</v>
      </c>
      <c r="D521" s="2"/>
      <c r="E521" s="29">
        <f t="shared" si="107"/>
        <v>-1.83772268236293E-13</v>
      </c>
      <c r="F521" s="2">
        <f t="shared" si="105"/>
        <v>-1000</v>
      </c>
      <c r="G521" s="50" t="s">
        <v>19</v>
      </c>
      <c r="H521" s="2">
        <v>-5.0434736460999998</v>
      </c>
      <c r="I521" s="2">
        <v>198.23538587190001</v>
      </c>
      <c r="J521" s="65">
        <f ca="1">INDEX(OFFSET(G515,L520,0,64-L520,2),MATCH("ВертЛиния",OFFSET(G515,L520,0,64-L520,1),0),2)</f>
        <v>-10.953928014700001</v>
      </c>
      <c r="K521" s="63">
        <f ca="1">INDEX(H515:I578,MATCH(J521,H515:H578,0),2)</f>
        <v>202.7611891626</v>
      </c>
      <c r="L521" s="66">
        <f t="shared" ca="1" si="106"/>
        <v>59</v>
      </c>
    </row>
    <row r="522" spans="1:25" ht="13.5" thickBot="1" x14ac:dyDescent="0.25">
      <c r="A522" s="11">
        <v>9</v>
      </c>
      <c r="B522" s="2">
        <v>999.99999999993281</v>
      </c>
      <c r="C522" s="2">
        <v>5.497787143782138</v>
      </c>
      <c r="D522" s="2"/>
      <c r="E522" s="29">
        <f t="shared" si="107"/>
        <v>707.1067811864998</v>
      </c>
      <c r="F522" s="2">
        <f t="shared" si="105"/>
        <v>-707.10678118650014</v>
      </c>
      <c r="G522" s="54" t="s">
        <v>25</v>
      </c>
      <c r="H522" s="2">
        <v>-14.556770823600001</v>
      </c>
      <c r="I522" s="2">
        <v>195.26140018550001</v>
      </c>
      <c r="J522" s="71">
        <f ca="1">INDEX(G515:H578,MATCH("Треугольник",OFFSET(G515,0,0,64,1),0),2)</f>
        <v>1.0468195137</v>
      </c>
      <c r="K522" s="63">
        <f ca="1">INDEX(H515:I578,MATCH(J522,H515:H578,0),2)</f>
        <v>180.81611521650001</v>
      </c>
      <c r="L522" s="64">
        <f>MATCH("Треугольник",$G$131:G578,0)</f>
        <v>2</v>
      </c>
    </row>
    <row r="523" spans="1:25" ht="13.5" thickBot="1" x14ac:dyDescent="0.25">
      <c r="A523" s="11">
        <v>9</v>
      </c>
      <c r="B523" s="2">
        <v>1666.6666666666999</v>
      </c>
      <c r="C523" s="2">
        <v>0</v>
      </c>
      <c r="D523" s="2"/>
      <c r="E523" s="29">
        <f t="shared" si="107"/>
        <v>1666.6666666666999</v>
      </c>
      <c r="F523" s="2">
        <f t="shared" si="105"/>
        <v>0</v>
      </c>
      <c r="G523" s="53" t="s">
        <v>24</v>
      </c>
      <c r="H523" s="2">
        <v>-3.2197855950999998</v>
      </c>
      <c r="I523" s="2">
        <v>219.7955433772</v>
      </c>
      <c r="J523" s="72">
        <f ca="1">INDEX(OFFSET(G515,L522,0,64-L522,2),MATCH("Треугольник",OFFSET(G515,L522,0,64-L522,1),0),2)</f>
        <v>-60.458207770800001</v>
      </c>
      <c r="K523" s="63">
        <f ca="1">INDEX(H515:I578,MATCH(J523,H515:H578,0),2)</f>
        <v>139.28075026440001</v>
      </c>
      <c r="L523" s="66">
        <f ca="1">MATCH("Треугольник",OFFSET($G$67,L522,0,64-L522,1),0)+L522</f>
        <v>14</v>
      </c>
    </row>
    <row r="524" spans="1:25" ht="13.5" thickBot="1" x14ac:dyDescent="0.25">
      <c r="A524" s="11">
        <v>9</v>
      </c>
      <c r="B524" s="2">
        <v>1666.666666666689</v>
      </c>
      <c r="C524" s="2">
        <v>0.48332194670608275</v>
      </c>
      <c r="D524" s="2"/>
      <c r="E524" s="29">
        <f t="shared" si="107"/>
        <v>1475.7600427554</v>
      </c>
      <c r="F524" s="2">
        <f t="shared" si="105"/>
        <v>774.53862007290002</v>
      </c>
      <c r="G524" s="51" t="s">
        <v>22</v>
      </c>
      <c r="H524" s="2">
        <v>-34.548232286900003</v>
      </c>
      <c r="I524" s="2">
        <v>196.00195874240001</v>
      </c>
      <c r="J524" s="72">
        <f ca="1">INDEX(OFFSET(G515,L523,0,64-L523,2),MATCH("Треугольник",OFFSET(G515,L523,0,64-L523,1),0),2)</f>
        <v>-6.5094546787000001</v>
      </c>
      <c r="K524" s="63">
        <f ca="1">INDEX(H515:I578,MATCH(J524,H515:H578,0),2)</f>
        <v>197.51842689919999</v>
      </c>
      <c r="L524" s="66">
        <f t="shared" ref="L524:L530" ca="1" si="108">MATCH("Треугольник",OFFSET($G$67,L523,0,64-L523,1),0)+L523</f>
        <v>18</v>
      </c>
    </row>
    <row r="525" spans="1:25" ht="13.5" thickBot="1" x14ac:dyDescent="0.25">
      <c r="A525" s="11">
        <v>9</v>
      </c>
      <c r="B525" s="2">
        <v>1666.666666666667</v>
      </c>
      <c r="C525" s="2">
        <v>0.96664389341221491</v>
      </c>
      <c r="D525" s="2"/>
      <c r="E525" s="29">
        <f t="shared" si="107"/>
        <v>946.77457788529978</v>
      </c>
      <c r="F525" s="2">
        <f t="shared" si="105"/>
        <v>1371.6397764894</v>
      </c>
      <c r="G525" s="52" t="s">
        <v>23</v>
      </c>
      <c r="H525" s="2">
        <v>-17.302893408900001</v>
      </c>
      <c r="I525" s="2">
        <v>205.69686933369999</v>
      </c>
      <c r="J525" s="72">
        <f ca="1">INDEX(OFFSET(G515,L524,0,64-L524,2),MATCH("Треугольник",OFFSET(G515,L524,0,64-L524,1),0),2)</f>
        <v>44.721658082700003</v>
      </c>
      <c r="K525" s="63">
        <f ca="1">INDEX(H515:I578,MATCH(J525,H515:H578,0),2)</f>
        <v>231.4157610609</v>
      </c>
      <c r="L525" s="66">
        <f t="shared" ca="1" si="108"/>
        <v>22</v>
      </c>
    </row>
    <row r="526" spans="1:25" ht="13.5" thickBot="1" x14ac:dyDescent="0.25">
      <c r="A526" s="11">
        <v>9</v>
      </c>
      <c r="B526" s="2">
        <v>1666.6666666666429</v>
      </c>
      <c r="C526" s="2">
        <v>1.4499658401183677</v>
      </c>
      <c r="D526" s="2"/>
      <c r="E526" s="29">
        <f t="shared" si="107"/>
        <v>200.89446709219956</v>
      </c>
      <c r="F526" s="2">
        <f t="shared" si="105"/>
        <v>1654.5147901634</v>
      </c>
      <c r="G526" s="54" t="s">
        <v>25</v>
      </c>
      <c r="H526" s="2">
        <v>-48.620271249399998</v>
      </c>
      <c r="I526" s="2">
        <v>183.1207954002</v>
      </c>
      <c r="J526" s="72">
        <f ca="1">INDEX(OFFSET(G515,L525,0,64-L525,2),MATCH("Треугольник",OFFSET(G515,L525,0,64-L525,1),0),2)</f>
        <v>-4.2462591358999999</v>
      </c>
      <c r="K526" s="63">
        <f ca="1">INDEX(H515:I578,MATCH(J526,H515:H578,0),2)</f>
        <v>142.59763610740001</v>
      </c>
      <c r="L526" s="66">
        <f t="shared" ca="1" si="108"/>
        <v>32</v>
      </c>
    </row>
    <row r="527" spans="1:25" ht="13.5" thickBot="1" x14ac:dyDescent="0.25">
      <c r="A527" s="11">
        <v>9</v>
      </c>
      <c r="B527" s="2">
        <v>1666.6666666666774</v>
      </c>
      <c r="C527" s="2">
        <v>1.9332877868244902</v>
      </c>
      <c r="D527" s="2"/>
      <c r="E527" s="29">
        <f t="shared" si="107"/>
        <v>-591.00814507089979</v>
      </c>
      <c r="F527" s="2">
        <f t="shared" si="105"/>
        <v>1558.3604044757001</v>
      </c>
      <c r="G527" s="53" t="s">
        <v>24</v>
      </c>
      <c r="H527" s="2">
        <v>-59.8574668551</v>
      </c>
      <c r="I527" s="2">
        <v>141.28685127610001</v>
      </c>
      <c r="J527" s="72">
        <f ca="1">INDEX(OFFSET(G515,L526,0,64-L526,2),MATCH("Треугольник",OFFSET(G515,L526,0,64-L526,1),0),2)</f>
        <v>32.432837083000003</v>
      </c>
      <c r="K527" s="63">
        <f ca="1">INDEX(H515:I578,MATCH(J527,H515:H578,0),2)</f>
        <v>211.90055936589999</v>
      </c>
      <c r="L527" s="66">
        <f t="shared" ca="1" si="108"/>
        <v>37</v>
      </c>
    </row>
    <row r="528" spans="1:25" ht="13.5" thickBot="1" x14ac:dyDescent="0.25">
      <c r="A528" s="11">
        <v>9</v>
      </c>
      <c r="B528" s="2">
        <v>1666.6666666666483</v>
      </c>
      <c r="C528" s="2">
        <v>2.4166097335306205</v>
      </c>
      <c r="D528" s="2"/>
      <c r="E528" s="29">
        <f t="shared" si="107"/>
        <v>-1247.5179136184995</v>
      </c>
      <c r="F528" s="2">
        <f t="shared" si="105"/>
        <v>1105.2044304013004</v>
      </c>
      <c r="G528" s="49" t="s">
        <v>20</v>
      </c>
      <c r="H528" s="2">
        <v>-60.458207770800001</v>
      </c>
      <c r="I528" s="2">
        <v>139.28075026440001</v>
      </c>
      <c r="J528" s="72">
        <f ca="1">INDEX(OFFSET(G515,L527,0,64-L527,2),MATCH("Треугольник",OFFSET(G515,L527,0,64-L527,1),0),2)</f>
        <v>65.135970644500006</v>
      </c>
      <c r="K528" s="63">
        <f ca="1">INDEX(H515:I578,MATCH(J528,H515:H578,0),2)</f>
        <v>219.29873481819999</v>
      </c>
      <c r="L528" s="66">
        <f t="shared" ca="1" si="108"/>
        <v>43</v>
      </c>
    </row>
    <row r="529" spans="1:39" ht="13.5" thickBot="1" x14ac:dyDescent="0.25">
      <c r="A529" s="11">
        <v>9</v>
      </c>
      <c r="B529" s="2">
        <v>1666.6666666667206</v>
      </c>
      <c r="C529" s="2">
        <v>2.8999316802367172</v>
      </c>
      <c r="D529" s="2"/>
      <c r="E529" s="29">
        <f t="shared" si="107"/>
        <v>-1618.2363623767999</v>
      </c>
      <c r="F529" s="2">
        <f t="shared" si="105"/>
        <v>398.85944047930013</v>
      </c>
      <c r="G529" s="54" t="s">
        <v>25</v>
      </c>
      <c r="H529" s="2">
        <v>-53.339011507199999</v>
      </c>
      <c r="I529" s="2">
        <v>165.22111238510001</v>
      </c>
      <c r="J529" s="72">
        <f ca="1">INDEX(OFFSET(G515,L528,0,64-L528,2),MATCH("Треугольник",OFFSET(G515,L528,0,64-L528,1),0),2)</f>
        <v>-78.919789928200004</v>
      </c>
      <c r="K529" s="63">
        <f ca="1">INDEX(H515:I578,MATCH(J529,H515:H578,0),2)</f>
        <v>203.70905998590001</v>
      </c>
      <c r="L529" s="66">
        <f t="shared" ca="1" si="108"/>
        <v>47</v>
      </c>
    </row>
    <row r="530" spans="1:39" ht="13.5" thickBot="1" x14ac:dyDescent="0.25">
      <c r="A530" s="11">
        <v>9</v>
      </c>
      <c r="B530" s="2">
        <v>1666.6666666667206</v>
      </c>
      <c r="C530" s="2">
        <v>3.383253626942869</v>
      </c>
      <c r="D530" s="2"/>
      <c r="E530" s="29">
        <f t="shared" si="107"/>
        <v>-1618.2363623767999</v>
      </c>
      <c r="F530" s="2">
        <f t="shared" si="105"/>
        <v>-398.85944047929974</v>
      </c>
      <c r="G530" s="50" t="s">
        <v>19</v>
      </c>
      <c r="H530" s="2">
        <v>-21.2831899024</v>
      </c>
      <c r="I530" s="2">
        <v>195.36817101720001</v>
      </c>
      <c r="J530" s="72">
        <f ca="1">INDEX(OFFSET(G515,L529,0,64-L529,2),MATCH("Треугольник",OFFSET(G515,L529,0,64-L529,1),0),2)</f>
        <v>75.535638061</v>
      </c>
      <c r="K530" s="63">
        <f ca="1">INDEX(H515:I578,MATCH(J530,H515:H578,0),2)</f>
        <v>251.8166959111</v>
      </c>
      <c r="L530" s="69">
        <f t="shared" ca="1" si="108"/>
        <v>63</v>
      </c>
    </row>
    <row r="531" spans="1:39" ht="13.5" thickBot="1" x14ac:dyDescent="0.25">
      <c r="A531" s="11">
        <v>9</v>
      </c>
      <c r="B531" s="2">
        <v>1666.6666666666483</v>
      </c>
      <c r="C531" s="2">
        <v>3.8665755736489658</v>
      </c>
      <c r="D531" s="2"/>
      <c r="E531" s="29">
        <f t="shared" si="107"/>
        <v>-1247.5179136184997</v>
      </c>
      <c r="F531" s="2">
        <f t="shared" si="105"/>
        <v>-1105.2044304013</v>
      </c>
      <c r="G531" s="51" t="s">
        <v>22</v>
      </c>
      <c r="H531" s="2">
        <v>-1.2732940389</v>
      </c>
      <c r="I531" s="2">
        <v>204.50040774460001</v>
      </c>
      <c r="J531" s="62">
        <f ca="1">INDEX(G515:H578,MATCH("Круг",OFFSET(G515,0,0,64,1),0),2)</f>
        <v>-20.295773172299999</v>
      </c>
      <c r="K531" s="63">
        <f ca="1">INDEX(H515:I578,MATCH(J531,H515:H578,0),2)</f>
        <v>173.7164549094</v>
      </c>
      <c r="L531" s="64">
        <f>MATCH("Круг",$G$131:$G$194,0)</f>
        <v>3</v>
      </c>
    </row>
    <row r="532" spans="1:39" ht="13.5" thickBot="1" x14ac:dyDescent="0.25">
      <c r="A532" s="11">
        <v>9</v>
      </c>
      <c r="B532" s="2">
        <v>1666.6666666666774</v>
      </c>
      <c r="C532" s="2">
        <v>4.3498975203550962</v>
      </c>
      <c r="D532" s="2"/>
      <c r="E532" s="29">
        <f t="shared" si="107"/>
        <v>-591.00814507089979</v>
      </c>
      <c r="F532" s="2">
        <f t="shared" si="105"/>
        <v>-1558.3604044757001</v>
      </c>
      <c r="G532" s="49" t="s">
        <v>20</v>
      </c>
      <c r="H532" s="2">
        <v>-6.5094546787000001</v>
      </c>
      <c r="I532" s="2">
        <v>197.51842689919999</v>
      </c>
      <c r="J532" s="65">
        <f ca="1">INDEX(OFFSET(G515,L531,0,64-L531,2),MATCH("Круг",OFFSET(G515,L531,0,64-L531,1),0),2)</f>
        <v>-5.0434736460999998</v>
      </c>
      <c r="K532" s="63">
        <f ca="1">INDEX(H515:I578,MATCH(J532,H515:H578,0),2)</f>
        <v>198.23538587190001</v>
      </c>
      <c r="L532" s="66">
        <f ca="1">MATCH("Круг",OFFSET($G$131,L531,0,64-L531,1),0)+L531</f>
        <v>7</v>
      </c>
    </row>
    <row r="533" spans="1:39" ht="13.5" thickBot="1" x14ac:dyDescent="0.25">
      <c r="A533" s="11">
        <v>9</v>
      </c>
      <c r="B533" s="2">
        <v>1666.6666666666429</v>
      </c>
      <c r="C533" s="2">
        <v>4.8332194670612187</v>
      </c>
      <c r="D533" s="2"/>
      <c r="E533" s="29">
        <f t="shared" si="107"/>
        <v>200.89446709219953</v>
      </c>
      <c r="F533" s="2">
        <f t="shared" si="105"/>
        <v>-1654.5147901634</v>
      </c>
      <c r="G533" s="52" t="s">
        <v>23</v>
      </c>
      <c r="H533" s="2">
        <v>7.0729014573000004</v>
      </c>
      <c r="I533" s="2">
        <v>210.4194938242</v>
      </c>
      <c r="J533" s="65">
        <f ca="1">INDEX(OFFSET(G515,L532,0,64-L532,2),MATCH("Круг",OFFSET(G515,L532,0,64-L532,1),0),2)</f>
        <v>-21.2831899024</v>
      </c>
      <c r="K533" s="63">
        <f ca="1">INDEX(H515:I578,MATCH(J533,H515:H578,0),2)</f>
        <v>195.36817101720001</v>
      </c>
      <c r="L533" s="66">
        <f t="shared" ref="L533:L541" ca="1" si="109">MATCH("Круг",OFFSET($G$131,L532,0,64-L532,1),0)+L532</f>
        <v>16</v>
      </c>
    </row>
    <row r="534" spans="1:39" ht="13.5" thickBot="1" x14ac:dyDescent="0.25">
      <c r="A534" s="11">
        <v>9</v>
      </c>
      <c r="B534" s="2">
        <v>1666.666666666667</v>
      </c>
      <c r="C534" s="2">
        <v>5.3165414137673714</v>
      </c>
      <c r="D534" s="2"/>
      <c r="E534" s="29">
        <f t="shared" si="107"/>
        <v>946.77457788529966</v>
      </c>
      <c r="F534" s="2">
        <f t="shared" si="105"/>
        <v>-1371.6397764894002</v>
      </c>
      <c r="G534" s="51" t="s">
        <v>22</v>
      </c>
      <c r="H534" s="2">
        <v>8.0209088353000002</v>
      </c>
      <c r="I534" s="2">
        <v>228.86939593610001</v>
      </c>
      <c r="J534" s="65">
        <f ca="1">INDEX(OFFSET(G515,L533,0,64-L533,2),MATCH("Круг",OFFSET(G515,L533,0,64-L533,1),0),2)</f>
        <v>-2.7246876649999998</v>
      </c>
      <c r="K534" s="63">
        <f ca="1">INDEX(H515:I578,MATCH(J534,H515:H578,0),2)</f>
        <v>226.9309174773</v>
      </c>
      <c r="L534" s="66">
        <f t="shared" ca="1" si="109"/>
        <v>21</v>
      </c>
    </row>
    <row r="535" spans="1:39" ht="13.5" thickBot="1" x14ac:dyDescent="0.25">
      <c r="A535" s="11">
        <v>9</v>
      </c>
      <c r="B535" s="2">
        <v>1666.666666666689</v>
      </c>
      <c r="C535" s="2">
        <v>5.7998633604735037</v>
      </c>
      <c r="D535" s="2"/>
      <c r="E535" s="29">
        <f t="shared" si="107"/>
        <v>1475.7600427554</v>
      </c>
      <c r="F535" s="2">
        <f t="shared" si="105"/>
        <v>-774.53862007290002</v>
      </c>
      <c r="G535" s="50" t="s">
        <v>19</v>
      </c>
      <c r="H535" s="2">
        <v>-2.7246876649999998</v>
      </c>
      <c r="I535" s="2">
        <v>226.9309174773</v>
      </c>
      <c r="J535" s="65">
        <f ca="1">INDEX(OFFSET(G515,L534,0,64-L534,2),MATCH("Круг",OFFSET(G515,L534,0,64-L534,1),0),2)</f>
        <v>6.7817049224000003</v>
      </c>
      <c r="K535" s="63">
        <f ca="1">INDEX(H515:I578,MATCH(J535,H515:H578,0),2)</f>
        <v>209.00278595559999</v>
      </c>
      <c r="L535" s="66">
        <f t="shared" ca="1" si="109"/>
        <v>23</v>
      </c>
    </row>
    <row r="536" spans="1:39" ht="13.5" thickBot="1" x14ac:dyDescent="0.25">
      <c r="A536" s="11">
        <v>9</v>
      </c>
      <c r="B536" s="2">
        <v>2333.3333333332998</v>
      </c>
      <c r="C536" s="2">
        <v>0</v>
      </c>
      <c r="D536" s="2"/>
      <c r="E536" s="29">
        <f t="shared" si="107"/>
        <v>2333.3333333332998</v>
      </c>
      <c r="F536" s="2">
        <f t="shared" si="105"/>
        <v>0</v>
      </c>
      <c r="G536" s="49" t="s">
        <v>20</v>
      </c>
      <c r="H536" s="2">
        <v>44.721658082700003</v>
      </c>
      <c r="I536" s="2">
        <v>231.4157610609</v>
      </c>
      <c r="J536" s="65">
        <f ca="1">INDEX(OFFSET(G515,L535,0,64-L535,2),MATCH("Круг",OFFSET(G515,L535,0,64-L535,1),0),2)</f>
        <v>-43.986306394899998</v>
      </c>
      <c r="K536" s="63">
        <f ca="1">INDEX(H515:I578,MATCH(J536,H515:H578,0),2)</f>
        <v>186.4276294025</v>
      </c>
      <c r="L536" s="66">
        <f t="shared" ca="1" si="109"/>
        <v>26</v>
      </c>
      <c r="AM536" s="86"/>
    </row>
    <row r="537" spans="1:39" ht="13.5" thickBot="1" x14ac:dyDescent="0.25">
      <c r="A537" s="11">
        <v>9</v>
      </c>
      <c r="B537" s="2">
        <v>2333.3333333333421</v>
      </c>
      <c r="C537" s="2">
        <v>0.33069396353575364</v>
      </c>
      <c r="D537" s="2"/>
      <c r="E537" s="29">
        <f t="shared" si="107"/>
        <v>2206.9068973015001</v>
      </c>
      <c r="F537" s="2">
        <f t="shared" si="105"/>
        <v>757.63209481089996</v>
      </c>
      <c r="G537" s="50" t="s">
        <v>19</v>
      </c>
      <c r="H537" s="2">
        <v>6.7817049224000003</v>
      </c>
      <c r="I537" s="2">
        <v>209.00278595559999</v>
      </c>
      <c r="J537" s="65">
        <f ca="1">INDEX(OFFSET(G515,L536,0,64-L536,2),MATCH("Круг",OFFSET(G515,L536,0,64-L536,1),0),2)</f>
        <v>-51.298649991600001</v>
      </c>
      <c r="K537" s="63">
        <f ca="1">INDEX(H515:I578,MATCH(J537,H515:H578,0),2)</f>
        <v>115.178958784</v>
      </c>
      <c r="L537" s="66">
        <f t="shared" ca="1" si="109"/>
        <v>30</v>
      </c>
    </row>
    <row r="538" spans="1:39" ht="13.5" thickBot="1" x14ac:dyDescent="0.25">
      <c r="A538" s="11">
        <v>9</v>
      </c>
      <c r="B538" s="2">
        <v>2333.3333333333767</v>
      </c>
      <c r="C538" s="2">
        <v>0.66138792707152561</v>
      </c>
      <c r="D538" s="2"/>
      <c r="E538" s="29">
        <f t="shared" si="107"/>
        <v>1841.3278552583001</v>
      </c>
      <c r="F538" s="2">
        <f t="shared" si="105"/>
        <v>1433.1629962759</v>
      </c>
      <c r="G538" s="53" t="s">
        <v>24</v>
      </c>
      <c r="H538" s="2">
        <v>-22.961342523100001</v>
      </c>
      <c r="I538" s="2">
        <v>187.50652959190001</v>
      </c>
      <c r="J538" s="65">
        <f ca="1">INDEX(OFFSET(G515,L537,0,64-L537,2),MATCH("Круг",OFFSET(G515,L537,0,64-L537,1),0),2)</f>
        <v>4.8236916755000001</v>
      </c>
      <c r="K538" s="63">
        <f ca="1">INDEX(H515:I578,MATCH(J538,H515:H578,0),2)</f>
        <v>199.17443559719999</v>
      </c>
      <c r="L538" s="66">
        <f t="shared" ca="1" si="109"/>
        <v>34</v>
      </c>
    </row>
    <row r="539" spans="1:39" ht="13.5" thickBot="1" x14ac:dyDescent="0.25">
      <c r="A539" s="11">
        <v>9</v>
      </c>
      <c r="B539" s="2">
        <v>2333.3333333332894</v>
      </c>
      <c r="C539" s="2">
        <v>0.99208189060730567</v>
      </c>
      <c r="D539" s="2"/>
      <c r="E539" s="29">
        <f t="shared" si="107"/>
        <v>1276.2123689523003</v>
      </c>
      <c r="F539" s="2">
        <f t="shared" si="105"/>
        <v>1953.3884492791999</v>
      </c>
      <c r="G539" s="48" t="s">
        <v>21</v>
      </c>
      <c r="H539" s="2">
        <v>-42.301336493100003</v>
      </c>
      <c r="I539" s="2">
        <v>218.13447040330001</v>
      </c>
      <c r="J539" s="65">
        <f ca="1">INDEX(OFFSET(G515,L538,0,64-L538,2),MATCH("Круг",OFFSET(G515,L538,0,64-L538,1),0),2)</f>
        <v>-111.54735649049999</v>
      </c>
      <c r="K539" s="63">
        <f ca="1">INDEX(H515:I578,MATCH(J539,H515:H578,0),2)</f>
        <v>124.6113117598</v>
      </c>
      <c r="L539" s="66">
        <f t="shared" ca="1" si="109"/>
        <v>48</v>
      </c>
    </row>
    <row r="540" spans="1:39" ht="13.5" thickBot="1" x14ac:dyDescent="0.25">
      <c r="A540" s="11">
        <v>9</v>
      </c>
      <c r="B540" s="2">
        <v>2333.3333333332971</v>
      </c>
      <c r="C540" s="2">
        <v>1.3227758541430661</v>
      </c>
      <c r="D540" s="2"/>
      <c r="E540" s="29">
        <f t="shared" si="107"/>
        <v>572.79946999519984</v>
      </c>
      <c r="F540" s="2">
        <f t="shared" si="105"/>
        <v>2261.9339538583999</v>
      </c>
      <c r="G540" s="50" t="s">
        <v>19</v>
      </c>
      <c r="H540" s="2">
        <v>-43.986306394899998</v>
      </c>
      <c r="I540" s="2">
        <v>186.4276294025</v>
      </c>
      <c r="J540" s="65">
        <f ca="1">INDEX(OFFSET(G515,L539,0,64-L539,2),MATCH("Круг",OFFSET(G515,L539,0,64-L539,1),0),2)</f>
        <v>-85.817944245099994</v>
      </c>
      <c r="K540" s="63">
        <f ca="1">INDEX(H515:I578,MATCH(J540,H515:H578,0),2)</f>
        <v>326.93164027300003</v>
      </c>
      <c r="L540" s="66">
        <f t="shared" ca="1" si="109"/>
        <v>58</v>
      </c>
    </row>
    <row r="541" spans="1:39" ht="13.5" thickBot="1" x14ac:dyDescent="0.25">
      <c r="A541" s="11">
        <v>9</v>
      </c>
      <c r="B541" s="2">
        <v>2333.3333333333667</v>
      </c>
      <c r="C541" s="2">
        <v>1.6534698176788183</v>
      </c>
      <c r="D541" s="2"/>
      <c r="E541" s="29">
        <f t="shared" si="107"/>
        <v>-192.68513943539773</v>
      </c>
      <c r="F541" s="2">
        <f t="shared" si="105"/>
        <v>2325.3638170156</v>
      </c>
      <c r="G541" s="51" t="s">
        <v>22</v>
      </c>
      <c r="H541" s="2">
        <v>-74.638605465799998</v>
      </c>
      <c r="I541" s="2">
        <v>162.346402388</v>
      </c>
      <c r="J541" s="65">
        <f ca="1">INDEX(OFFSET(G515,L540,0,64-L540,2),MATCH("Круг",OFFSET(G515,L540,0,64-L540,1),0),2)</f>
        <v>68.469593962499999</v>
      </c>
      <c r="K541" s="63">
        <f ca="1">INDEX(H515:I578,MATCH(J541,H515:H578,0),2)</f>
        <v>230.4628867216</v>
      </c>
      <c r="L541" s="66">
        <f t="shared" ca="1" si="109"/>
        <v>61</v>
      </c>
    </row>
    <row r="542" spans="1:39" ht="13.5" thickBot="1" x14ac:dyDescent="0.25">
      <c r="A542" s="11">
        <v>9</v>
      </c>
      <c r="B542" s="2">
        <v>2333.3333333333476</v>
      </c>
      <c r="C542" s="2">
        <v>1.9841637812146209</v>
      </c>
      <c r="D542" s="2"/>
      <c r="E542" s="29">
        <f t="shared" si="107"/>
        <v>-937.28932419029911</v>
      </c>
      <c r="F542" s="2">
        <f t="shared" si="105"/>
        <v>2136.8044288617998</v>
      </c>
      <c r="G542" s="52" t="s">
        <v>23</v>
      </c>
      <c r="H542" s="2">
        <v>-76.972563027099994</v>
      </c>
      <c r="I542" s="2">
        <v>199.21378309790001</v>
      </c>
      <c r="J542" s="62">
        <f ca="1">INDEX(G515:H578,MATCH("Крест",OFFSET(G515,0,0,64,1),0),2)</f>
        <v>-34.452941625400001</v>
      </c>
      <c r="K542" s="63">
        <f ca="1">INDEX(H515:I578,MATCH(J542,H515:H578,0),2)</f>
        <v>163.24535559660001</v>
      </c>
      <c r="L542" s="64">
        <f>MATCH("Крест",$G$67:$G$130,0)</f>
        <v>4</v>
      </c>
    </row>
    <row r="543" spans="1:39" ht="13.5" thickBot="1" x14ac:dyDescent="0.25">
      <c r="A543" s="11">
        <v>9</v>
      </c>
      <c r="B543" s="2">
        <v>2333.333333333333</v>
      </c>
      <c r="C543" s="2">
        <v>2.3148577447503573</v>
      </c>
      <c r="D543" s="2"/>
      <c r="E543" s="29">
        <f t="shared" si="107"/>
        <v>-1580.3236671267005</v>
      </c>
      <c r="F543" s="2">
        <f t="shared" si="105"/>
        <v>1716.689124904</v>
      </c>
      <c r="G543" s="48" t="s">
        <v>21</v>
      </c>
      <c r="H543" s="2">
        <v>-98.195048224700002</v>
      </c>
      <c r="I543" s="2">
        <v>128.29044893290001</v>
      </c>
      <c r="J543" s="65">
        <f ca="1">INDEX(OFFSET(G515,L542,0,64-L542,2),MATCH("Крест",OFFSET(G515,L542,0,64-L542,1),0),2)</f>
        <v>-34.548232286900003</v>
      </c>
      <c r="K543" s="63">
        <f ca="1">INDEX(H515:I578,MATCH(J543,H515:H578,0),2)</f>
        <v>196.00195874240001</v>
      </c>
      <c r="L543" s="66">
        <f ca="1">MATCH("Крест",OFFSET($G$67,L542,0,64-L542,1),0)+L542</f>
        <v>10</v>
      </c>
    </row>
    <row r="544" spans="1:39" ht="13.5" thickBot="1" x14ac:dyDescent="0.25">
      <c r="A544" s="11">
        <v>9</v>
      </c>
      <c r="B544" s="2">
        <v>2333.3333333333239</v>
      </c>
      <c r="C544" s="2">
        <v>2.6455517082861419</v>
      </c>
      <c r="D544" s="2"/>
      <c r="E544" s="29">
        <f t="shared" si="107"/>
        <v>-2052.1054194817998</v>
      </c>
      <c r="F544" s="2">
        <f t="shared" si="105"/>
        <v>1110.5439170865</v>
      </c>
      <c r="G544" s="50" t="s">
        <v>19</v>
      </c>
      <c r="H544" s="2">
        <v>-51.298649991600001</v>
      </c>
      <c r="I544" s="2">
        <v>115.178958784</v>
      </c>
      <c r="J544" s="65">
        <f ca="1">INDEX(OFFSET(G515,L543,0,64-L543,2),MATCH("Крест",OFFSET(G515,L543,0,64-L543,1),0),2)</f>
        <v>-1.2732940389</v>
      </c>
      <c r="K544" s="63">
        <f ca="1">INDEX(H515:I578,MATCH(J544,H515:H578,0),2)</f>
        <v>204.50040774460001</v>
      </c>
      <c r="L544" s="66">
        <f t="shared" ref="L544:L552" ca="1" si="110">MATCH("Крест",OFFSET($G$67,L543,0,64-L543,1),0)+L543</f>
        <v>17</v>
      </c>
    </row>
    <row r="545" spans="1:12" ht="13.5" thickBot="1" x14ac:dyDescent="0.25">
      <c r="A545" s="11">
        <v>9</v>
      </c>
      <c r="B545" s="2">
        <v>2333.3333333333512</v>
      </c>
      <c r="C545" s="2">
        <v>2.9762456718219017</v>
      </c>
      <c r="D545" s="2"/>
      <c r="E545" s="29">
        <f t="shared" si="107"/>
        <v>-2301.5097079397001</v>
      </c>
      <c r="F545" s="2">
        <f t="shared" si="105"/>
        <v>384.05404398839971</v>
      </c>
      <c r="G545" s="51" t="s">
        <v>22</v>
      </c>
      <c r="H545" s="2">
        <v>-12.113270719400001</v>
      </c>
      <c r="I545" s="2">
        <v>146.72106370360001</v>
      </c>
      <c r="J545" s="65">
        <f ca="1">INDEX(OFFSET(G515,L544,0,64-L544,2),MATCH("Крест",OFFSET(G515,L544,0,64-L544,1),0),2)</f>
        <v>8.0209088353000002</v>
      </c>
      <c r="K545" s="63">
        <f ca="1">INDEX(H515:I578,MATCH(J545,H515:H578,0),2)</f>
        <v>228.86939593610001</v>
      </c>
      <c r="L545" s="66">
        <f t="shared" ca="1" si="110"/>
        <v>20</v>
      </c>
    </row>
    <row r="546" spans="1:12" ht="13.5" thickBot="1" x14ac:dyDescent="0.25">
      <c r="A546" s="11">
        <v>9</v>
      </c>
      <c r="B546" s="2">
        <v>2333.3333333333512</v>
      </c>
      <c r="C546" s="2">
        <v>3.3069396353576845</v>
      </c>
      <c r="D546" s="2"/>
      <c r="E546" s="29">
        <f t="shared" si="107"/>
        <v>-2301.5097079397001</v>
      </c>
      <c r="F546" s="2">
        <f t="shared" si="105"/>
        <v>-384.0540439883992</v>
      </c>
      <c r="G546" s="49" t="s">
        <v>20</v>
      </c>
      <c r="H546" s="2">
        <v>-4.2462591358999999</v>
      </c>
      <c r="I546" s="2">
        <v>142.59763610740001</v>
      </c>
      <c r="J546" s="65">
        <f ca="1">INDEX(OFFSET(G515,L545,0,64-L545,2),MATCH("Крест",OFFSET(G515,L545,0,64-L545,1),0),2)</f>
        <v>-74.638605465799998</v>
      </c>
      <c r="K546" s="63">
        <f ca="1">INDEX(H515:I578,MATCH(J546,H515:H578,0),2)</f>
        <v>162.346402388</v>
      </c>
      <c r="L546" s="66">
        <f t="shared" ca="1" si="110"/>
        <v>27</v>
      </c>
    </row>
    <row r="547" spans="1:12" ht="13.5" thickBot="1" x14ac:dyDescent="0.25">
      <c r="A547" s="11">
        <v>9</v>
      </c>
      <c r="B547" s="2">
        <v>2333.3333333333239</v>
      </c>
      <c r="C547" s="2">
        <v>3.6376335988934443</v>
      </c>
      <c r="D547" s="2"/>
      <c r="E547" s="29">
        <f t="shared" si="107"/>
        <v>-2052.1054194818003</v>
      </c>
      <c r="F547" s="2">
        <f t="shared" si="105"/>
        <v>-1110.5439170864993</v>
      </c>
      <c r="G547" s="52" t="s">
        <v>23</v>
      </c>
      <c r="H547" s="2">
        <v>4.2125893737000002</v>
      </c>
      <c r="I547" s="2">
        <v>155.27830302429999</v>
      </c>
      <c r="J547" s="65">
        <f ca="1">INDEX(OFFSET(G515,L546,0,64-L546,2),MATCH("Крест",OFFSET(G515,L546,0,64-L546,1),0),2)</f>
        <v>-12.113270719400001</v>
      </c>
      <c r="K547" s="63">
        <f ca="1">INDEX(H515:I578,MATCH(J547,H515:H578,0),2)</f>
        <v>146.72106370360001</v>
      </c>
      <c r="L547" s="66">
        <f t="shared" ca="1" si="110"/>
        <v>31</v>
      </c>
    </row>
    <row r="548" spans="1:12" ht="13.5" thickBot="1" x14ac:dyDescent="0.25">
      <c r="A548" s="11">
        <v>9</v>
      </c>
      <c r="B548" s="2">
        <v>2333.333333333333</v>
      </c>
      <c r="C548" s="2">
        <v>3.9683275624292289</v>
      </c>
      <c r="D548" s="2"/>
      <c r="E548" s="29">
        <f t="shared" si="107"/>
        <v>-1580.3236671267007</v>
      </c>
      <c r="F548" s="2">
        <f t="shared" si="105"/>
        <v>-1716.6891249039993</v>
      </c>
      <c r="G548" s="50" t="s">
        <v>19</v>
      </c>
      <c r="H548" s="2">
        <v>4.8236916755000001</v>
      </c>
      <c r="I548" s="2">
        <v>199.17443559719999</v>
      </c>
      <c r="J548" s="65">
        <f ca="1">INDEX(OFFSET(G515,L547,0,64-L547,2),MATCH("Крест",OFFSET(G515,L547,0,64-L547,1),0),2)</f>
        <v>-27.163486213399999</v>
      </c>
      <c r="K548" s="63">
        <f ca="1">INDEX(H515:I578,MATCH(J548,H515:H578,0),2)</f>
        <v>189.9907644946</v>
      </c>
      <c r="L548" s="66">
        <f t="shared" ca="1" si="110"/>
        <v>45</v>
      </c>
    </row>
    <row r="549" spans="1:12" ht="13.5" thickBot="1" x14ac:dyDescent="0.25">
      <c r="A549" s="11">
        <v>9</v>
      </c>
      <c r="B549" s="2">
        <v>2333.3333333333476</v>
      </c>
      <c r="C549" s="2">
        <v>4.2990215259649656</v>
      </c>
      <c r="D549" s="2"/>
      <c r="E549" s="29">
        <f t="shared" si="107"/>
        <v>-937.28932419029911</v>
      </c>
      <c r="F549" s="2">
        <f t="shared" si="105"/>
        <v>-2136.8044288617998</v>
      </c>
      <c r="G549" s="54" t="s">
        <v>25</v>
      </c>
      <c r="H549" s="2">
        <v>7.8889754059000001</v>
      </c>
      <c r="I549" s="2">
        <v>162.82059299919999</v>
      </c>
      <c r="J549" s="65">
        <f ca="1">INDEX(OFFSET(G515,L548,0,64-L548,2),MATCH("Крест",OFFSET(G515,L548,0,64-L548,1),0),2)</f>
        <v>-146.0954523835</v>
      </c>
      <c r="K549" s="63">
        <f ca="1">INDEX(H515:I578,MATCH(J549,H515:H578,0),2)</f>
        <v>77.245828184700002</v>
      </c>
      <c r="L549" s="66">
        <f t="shared" ca="1" si="110"/>
        <v>50</v>
      </c>
    </row>
    <row r="550" spans="1:12" ht="13.5" thickBot="1" x14ac:dyDescent="0.25">
      <c r="A550" s="11">
        <v>9</v>
      </c>
      <c r="B550" s="2">
        <v>2333.3333333333667</v>
      </c>
      <c r="C550" s="2">
        <v>4.6297154895007679</v>
      </c>
      <c r="D550" s="2"/>
      <c r="E550" s="29">
        <f t="shared" si="107"/>
        <v>-192.6851394353983</v>
      </c>
      <c r="F550" s="2">
        <f t="shared" si="105"/>
        <v>-2325.3638170156</v>
      </c>
      <c r="G550" s="53" t="s">
        <v>24</v>
      </c>
      <c r="H550" s="2">
        <v>14.2133365631</v>
      </c>
      <c r="I550" s="2">
        <v>163.6526578653</v>
      </c>
      <c r="J550" s="65">
        <f ca="1">INDEX(OFFSET(G515,L549,0,64-L549,2),MATCH("Крест",OFFSET(G515,L549,0,64-L549,1),0),2)</f>
        <v>-125.0528199349</v>
      </c>
      <c r="K550" s="63">
        <f ca="1">INDEX(H515:I578,MATCH(J550,H515:H578,0),2)</f>
        <v>451.52227057649998</v>
      </c>
      <c r="L550" s="66">
        <f t="shared" ca="1" si="110"/>
        <v>57</v>
      </c>
    </row>
    <row r="551" spans="1:12" ht="13.5" thickBot="1" x14ac:dyDescent="0.25">
      <c r="A551" s="11">
        <v>9</v>
      </c>
      <c r="B551" s="2">
        <v>2333.3333333332971</v>
      </c>
      <c r="C551" s="2">
        <v>4.9604094530365206</v>
      </c>
      <c r="D551" s="2"/>
      <c r="E551" s="29">
        <f t="shared" si="107"/>
        <v>572.7994699952003</v>
      </c>
      <c r="F551" s="2">
        <f t="shared" si="105"/>
        <v>-2261.9339538583995</v>
      </c>
      <c r="G551" s="49" t="s">
        <v>20</v>
      </c>
      <c r="H551" s="2">
        <v>32.432837083000003</v>
      </c>
      <c r="I551" s="2">
        <v>211.90055936589999</v>
      </c>
      <c r="J551" s="65">
        <f ca="1">INDEX(OFFSET(G515,L550,0,64-L550,2),MATCH("Крест",OFFSET(G515,L550,0,64-L550,1),0),2)</f>
        <v>78.3479859885</v>
      </c>
      <c r="K551" s="63">
        <f ca="1">INDEX(H515:I578,MATCH(J551,H515:H578,0),2)</f>
        <v>170.8999614169</v>
      </c>
      <c r="L551" s="66">
        <f t="shared" ca="1" si="110"/>
        <v>60</v>
      </c>
    </row>
    <row r="552" spans="1:12" ht="13.5" thickBot="1" x14ac:dyDescent="0.25">
      <c r="A552" s="11">
        <v>9</v>
      </c>
      <c r="B552" s="2">
        <v>2333.3333333332894</v>
      </c>
      <c r="C552" s="2">
        <v>5.2911034165722803</v>
      </c>
      <c r="D552" s="2"/>
      <c r="E552" s="29">
        <f t="shared" si="107"/>
        <v>1276.2123689522996</v>
      </c>
      <c r="F552" s="2">
        <f t="shared" si="105"/>
        <v>-1953.3884492792004</v>
      </c>
      <c r="G552" s="54" t="s">
        <v>25</v>
      </c>
      <c r="H552" s="2">
        <v>30.099825626200001</v>
      </c>
      <c r="I552" s="2">
        <v>224.86896986639999</v>
      </c>
      <c r="J552" s="65">
        <f ca="1">INDEX(OFFSET(G515,L551,0,64-L551,2),MATCH("Крест",OFFSET(G515,L551,0,64-L551,1),0),2)</f>
        <v>87.486688516100003</v>
      </c>
      <c r="K552" s="63">
        <f ca="1">INDEX(H515:I578,MATCH(J552,H515:H578,0),2)</f>
        <v>244.81825232060001</v>
      </c>
      <c r="L552" s="69">
        <f t="shared" ca="1" si="110"/>
        <v>64</v>
      </c>
    </row>
    <row r="553" spans="1:12" ht="13.5" thickBot="1" x14ac:dyDescent="0.25">
      <c r="A553" s="11">
        <v>9</v>
      </c>
      <c r="B553" s="2">
        <v>2333.3333333333767</v>
      </c>
      <c r="C553" s="2">
        <v>5.6217973801080605</v>
      </c>
      <c r="D553" s="2"/>
      <c r="E553" s="29">
        <f t="shared" si="107"/>
        <v>1841.3278552582997</v>
      </c>
      <c r="F553" s="2">
        <f t="shared" si="105"/>
        <v>-1433.1629962759009</v>
      </c>
      <c r="G553" s="48" t="s">
        <v>21</v>
      </c>
      <c r="H553" s="2">
        <v>44.317415920400002</v>
      </c>
      <c r="I553" s="2">
        <v>234.6616474011</v>
      </c>
      <c r="J553" s="62">
        <f ca="1">INDEX(G515:H578,MATCH("ГорЛиния",OFFSET(G515,0,0,64,1),0),2)</f>
        <v>-64.188683173399994</v>
      </c>
      <c r="K553" s="63">
        <f ca="1">INDEX(H515:I578,MATCH(J553,H515:H578,0),2)</f>
        <v>157.69865944209999</v>
      </c>
      <c r="L553" s="64">
        <f>MATCH("ГорЛиния",$G$67:$G$130,0)</f>
        <v>5</v>
      </c>
    </row>
    <row r="554" spans="1:12" ht="13.5" thickBot="1" x14ac:dyDescent="0.25">
      <c r="A554" s="11">
        <v>9</v>
      </c>
      <c r="B554" s="2">
        <v>2333.3333333333421</v>
      </c>
      <c r="C554" s="2">
        <v>5.9524913436438327</v>
      </c>
      <c r="D554" s="2"/>
      <c r="E554" s="29">
        <f t="shared" si="107"/>
        <v>2206.9068973014996</v>
      </c>
      <c r="F554" s="2">
        <f t="shared" si="105"/>
        <v>-757.63209481090018</v>
      </c>
      <c r="G554" s="52" t="s">
        <v>23</v>
      </c>
      <c r="H554" s="2">
        <v>58.6722311109</v>
      </c>
      <c r="I554" s="2">
        <v>256.21379076850002</v>
      </c>
      <c r="J554" s="65">
        <f ca="1">INDEX(OFFSET(G515,L553,0,64-L553,2),MATCH("ГорЛиния",OFFSET(G515,L553,0,64-L553,1),0),2)</f>
        <v>-17.302893408900001</v>
      </c>
      <c r="K554" s="63">
        <f ca="1">INDEX(H515:I578,MATCH(J554,H515:H578,0),2)</f>
        <v>205.69686933369999</v>
      </c>
      <c r="L554" s="66">
        <f ca="1">MATCH("ГорЛиния",OFFSET($G$67,L553,0,64-L553,1),0)+L553</f>
        <v>11</v>
      </c>
    </row>
    <row r="555" spans="1:12" ht="13.5" thickBot="1" x14ac:dyDescent="0.25">
      <c r="A555" s="11">
        <v>9</v>
      </c>
      <c r="B555" s="2">
        <v>3000</v>
      </c>
      <c r="C555" s="2">
        <v>0</v>
      </c>
      <c r="D555" s="2"/>
      <c r="E555" s="29">
        <f t="shared" si="107"/>
        <v>3000</v>
      </c>
      <c r="F555" s="2">
        <f t="shared" si="105"/>
        <v>0</v>
      </c>
      <c r="G555" s="54" t="s">
        <v>25</v>
      </c>
      <c r="H555" s="2">
        <v>84.081968370499993</v>
      </c>
      <c r="I555" s="2">
        <v>247.1664666046</v>
      </c>
      <c r="J555" s="65">
        <f ca="1">INDEX(OFFSET(G515,L554,0,64-L554,2),MATCH("ГорЛиния",OFFSET(G515,L554,0,64-L554,1),0),2)</f>
        <v>7.0729014573000004</v>
      </c>
      <c r="K555" s="63">
        <f ca="1">INDEX(H515:I578,MATCH(J555,H515:H578,0),2)</f>
        <v>210.4194938242</v>
      </c>
      <c r="L555" s="66">
        <f t="shared" ref="L555:L560" ca="1" si="111">MATCH("ГорЛиния",OFFSET($G$67,L554,0,64-L554,1),0)+L554</f>
        <v>19</v>
      </c>
    </row>
    <row r="556" spans="1:12" ht="13.5" thickBot="1" x14ac:dyDescent="0.25">
      <c r="A556" s="11">
        <v>9</v>
      </c>
      <c r="B556" s="2">
        <v>3000.000000000005</v>
      </c>
      <c r="C556" s="2">
        <v>0.26179938779916201</v>
      </c>
      <c r="D556" s="2"/>
      <c r="E556" s="29">
        <f t="shared" si="107"/>
        <v>2897.7774788672</v>
      </c>
      <c r="F556" s="2">
        <f t="shared" si="105"/>
        <v>776.45713530759997</v>
      </c>
      <c r="G556" s="52" t="s">
        <v>23</v>
      </c>
      <c r="H556" s="2">
        <v>88.708904777300006</v>
      </c>
      <c r="I556" s="2">
        <v>226.06650743829999</v>
      </c>
      <c r="J556" s="65">
        <f ca="1">INDEX(OFFSET(G515,L555,0,64-L555,2),MATCH("ГорЛиния",OFFSET(G515,L555,0,64-L555,1),0),2)</f>
        <v>-76.972563027099994</v>
      </c>
      <c r="K556" s="63">
        <f ca="1">INDEX(H515:I578,MATCH(J556,H515:H578,0),2)</f>
        <v>199.21378309790001</v>
      </c>
      <c r="L556" s="66">
        <f t="shared" ca="1" si="111"/>
        <v>28</v>
      </c>
    </row>
    <row r="557" spans="1:12" ht="13.5" thickBot="1" x14ac:dyDescent="0.25">
      <c r="A557" s="11">
        <v>9</v>
      </c>
      <c r="B557" s="2">
        <v>2999.9999999999864</v>
      </c>
      <c r="C557" s="2">
        <v>0.52359877559830148</v>
      </c>
      <c r="D557" s="2"/>
      <c r="E557" s="29">
        <f t="shared" si="107"/>
        <v>2598.0762113533001</v>
      </c>
      <c r="F557" s="2">
        <f t="shared" si="105"/>
        <v>1499.9999999999998</v>
      </c>
      <c r="G557" s="49" t="s">
        <v>20</v>
      </c>
      <c r="H557" s="2">
        <v>65.135970644500006</v>
      </c>
      <c r="I557" s="2">
        <v>219.29873481819999</v>
      </c>
      <c r="J557" s="65">
        <f ca="1">INDEX(OFFSET(G515,L556,0,64-L556,2),MATCH("ГорЛиния",OFFSET(G515,L556,0,64-L556,1),0),2)</f>
        <v>4.2125893737000002</v>
      </c>
      <c r="K557" s="63">
        <f ca="1">INDEX(H515:I578,MATCH(J557,H515:H578,0),2)</f>
        <v>155.27830302429999</v>
      </c>
      <c r="L557" s="66">
        <f t="shared" ca="1" si="111"/>
        <v>33</v>
      </c>
    </row>
    <row r="558" spans="1:12" ht="13.5" thickBot="1" x14ac:dyDescent="0.25">
      <c r="A558" s="11">
        <v>9</v>
      </c>
      <c r="B558" s="2">
        <v>2999.99999999994</v>
      </c>
      <c r="C558" s="2">
        <v>0.78539816339744839</v>
      </c>
      <c r="D558" s="2"/>
      <c r="E558" s="29">
        <f t="shared" si="107"/>
        <v>2121.3203435596001</v>
      </c>
      <c r="F558" s="2">
        <f t="shared" si="105"/>
        <v>2121.3203435596001</v>
      </c>
      <c r="G558" s="54" t="s">
        <v>25</v>
      </c>
      <c r="H558" s="2">
        <v>24.421362600799998</v>
      </c>
      <c r="I558" s="2">
        <v>198.58844715090001</v>
      </c>
      <c r="J558" s="65">
        <f ca="1">INDEX(OFFSET(G515,L557,0,64-L557,2),MATCH("ГорЛиния",OFFSET(G515,L557,0,64-L557,1),0),2)</f>
        <v>58.6722311109</v>
      </c>
      <c r="K558" s="63">
        <f ca="1">INDEX(H515:I578,MATCH(J558,H515:H578,0),2)</f>
        <v>256.21379076850002</v>
      </c>
      <c r="L558" s="66">
        <f t="shared" ca="1" si="111"/>
        <v>40</v>
      </c>
    </row>
    <row r="559" spans="1:12" ht="13.5" thickBot="1" x14ac:dyDescent="0.25">
      <c r="A559" s="11">
        <v>9</v>
      </c>
      <c r="B559" s="2">
        <v>2999.9999999999864</v>
      </c>
      <c r="C559" s="2">
        <v>1.047197551196595</v>
      </c>
      <c r="D559" s="2"/>
      <c r="E559" s="29">
        <f t="shared" si="107"/>
        <v>1500.0000000000005</v>
      </c>
      <c r="F559" s="2">
        <f t="shared" si="105"/>
        <v>2598.0762113533001</v>
      </c>
      <c r="G559" s="51" t="s">
        <v>22</v>
      </c>
      <c r="H559" s="2">
        <v>-27.163486213399999</v>
      </c>
      <c r="I559" s="2">
        <v>189.9907644946</v>
      </c>
      <c r="J559" s="65">
        <f ca="1">INDEX(OFFSET(G515,L558,0,64-L558,2),MATCH("ГорЛиния",OFFSET(G515,L558,0,64-L558,1),0),2)</f>
        <v>88.708904777300006</v>
      </c>
      <c r="K559" s="63">
        <f ca="1">INDEX(H515:I578,MATCH(J559,H515:H578,0),2)</f>
        <v>226.06650743829999</v>
      </c>
      <c r="L559" s="66">
        <f t="shared" ca="1" si="111"/>
        <v>42</v>
      </c>
    </row>
    <row r="560" spans="1:12" ht="13.5" thickBot="1" x14ac:dyDescent="0.25">
      <c r="A560" s="11">
        <v>9</v>
      </c>
      <c r="B560" s="2">
        <v>3000.000000000005</v>
      </c>
      <c r="C560" s="2">
        <v>1.3089969389957348</v>
      </c>
      <c r="D560" s="2"/>
      <c r="E560" s="29">
        <f t="shared" si="107"/>
        <v>776.45713530759951</v>
      </c>
      <c r="F560" s="2">
        <f t="shared" si="105"/>
        <v>2897.7774788672</v>
      </c>
      <c r="G560" s="53" t="s">
        <v>24</v>
      </c>
      <c r="H560" s="2">
        <v>-57.328939309900001</v>
      </c>
      <c r="I560" s="2">
        <v>238.47698397970001</v>
      </c>
      <c r="J560" s="65">
        <f ca="1">INDEX(OFFSET(G515,L559,0,64-L559,2),MATCH("ГорЛиния",OFFSET(G515,L559,0,64-L559,1),0),2)</f>
        <v>-137.25573258130001</v>
      </c>
      <c r="K560" s="63">
        <f ca="1">INDEX(H515:I578,MATCH(J560,H515:H578,0),2)</f>
        <v>118.5830763985</v>
      </c>
      <c r="L560" s="69">
        <f t="shared" ca="1" si="111"/>
        <v>52</v>
      </c>
    </row>
    <row r="561" spans="1:12" ht="13.5" thickBot="1" x14ac:dyDescent="0.25">
      <c r="A561" s="11">
        <v>9</v>
      </c>
      <c r="B561" s="2">
        <v>3000</v>
      </c>
      <c r="C561" s="2">
        <v>1.5707963267948966</v>
      </c>
      <c r="D561" s="2"/>
      <c r="E561" s="29">
        <f t="shared" si="107"/>
        <v>1.83772268236293E-13</v>
      </c>
      <c r="F561" s="2">
        <f t="shared" si="105"/>
        <v>3000</v>
      </c>
      <c r="G561" s="49" t="s">
        <v>20</v>
      </c>
      <c r="H561" s="2">
        <v>-78.919789928200004</v>
      </c>
      <c r="I561" s="2">
        <v>203.70905998590001</v>
      </c>
      <c r="J561" s="62">
        <f ca="1">INDEX(G515:H578,MATCH("Квадрат",OFFSET(G515,0,0,64,1),0),2)</f>
        <v>-22.151451351999999</v>
      </c>
      <c r="K561" s="63">
        <f ca="1">INDEX(H515:I578,MATCH(J561,H515:H578,0),2)</f>
        <v>199.74914849530001</v>
      </c>
      <c r="L561" s="64">
        <f>MATCH("Квадрат",$G$67:$G$130,0)</f>
        <v>6</v>
      </c>
    </row>
    <row r="562" spans="1:12" ht="13.5" thickBot="1" x14ac:dyDescent="0.25">
      <c r="A562" s="11">
        <v>9</v>
      </c>
      <c r="B562" s="2">
        <v>3000.000000000005</v>
      </c>
      <c r="C562" s="2">
        <v>1.8325957145940583</v>
      </c>
      <c r="D562" s="2"/>
      <c r="E562" s="29">
        <f t="shared" si="107"/>
        <v>-776.45713530759917</v>
      </c>
      <c r="F562" s="2">
        <f t="shared" si="105"/>
        <v>2897.7774788672</v>
      </c>
      <c r="G562" s="50" t="s">
        <v>19</v>
      </c>
      <c r="H562" s="2">
        <v>-111.54735649049999</v>
      </c>
      <c r="I562" s="2">
        <v>124.6113117598</v>
      </c>
      <c r="J562" s="65">
        <f ca="1">INDEX(OFFSET(G515,L561,0,64-L561,2),MATCH("Квадрат",OFFSET(G515,L561,0,64-L561,1),0),2)</f>
        <v>-3.2197855950999998</v>
      </c>
      <c r="K562" s="63">
        <f ca="1">INDEX(H515:I578,MATCH(J562,H515:H578,0),2)</f>
        <v>219.7955433772</v>
      </c>
      <c r="L562" s="66">
        <f ca="1">MATCH("Квадрат",OFFSET($G$67,L561,0,64-L561,1),0)+L561</f>
        <v>9</v>
      </c>
    </row>
    <row r="563" spans="1:12" ht="13.5" thickBot="1" x14ac:dyDescent="0.25">
      <c r="A563" s="11">
        <v>9</v>
      </c>
      <c r="B563" s="2">
        <v>2999.9999999999864</v>
      </c>
      <c r="C563" s="2">
        <v>2.0943951023931984</v>
      </c>
      <c r="D563" s="2"/>
      <c r="E563" s="29">
        <f t="shared" si="107"/>
        <v>-1500.0000000000005</v>
      </c>
      <c r="F563" s="2">
        <f t="shared" si="105"/>
        <v>2598.0762113532996</v>
      </c>
      <c r="G563" s="54" t="s">
        <v>25</v>
      </c>
      <c r="H563" s="2">
        <v>-131.64346655380001</v>
      </c>
      <c r="I563" s="2">
        <v>110.60528281409999</v>
      </c>
      <c r="J563" s="65">
        <f ca="1">INDEX(OFFSET(G515,L562,0,64-L562,2),MATCH("Квадрат",OFFSET(G515,L562,0,64-L562,1),0),2)</f>
        <v>-59.8574668551</v>
      </c>
      <c r="K563" s="63">
        <f ca="1">INDEX(H515:I578,MATCH(J563,H515:H578,0),2)</f>
        <v>141.28685127610001</v>
      </c>
      <c r="L563" s="66">
        <f t="shared" ref="L563:L569" ca="1" si="112">MATCH("Квадрат",OFFSET($G$67,L562,0,64-L562,1),0)+L562</f>
        <v>13</v>
      </c>
    </row>
    <row r="564" spans="1:12" ht="13.5" thickBot="1" x14ac:dyDescent="0.25">
      <c r="A564" s="11">
        <v>9</v>
      </c>
      <c r="B564" s="2">
        <v>2999.99999999994</v>
      </c>
      <c r="C564" s="2">
        <v>2.3561944901923448</v>
      </c>
      <c r="D564" s="2"/>
      <c r="E564" s="29">
        <f t="shared" si="107"/>
        <v>-2121.3203435596001</v>
      </c>
      <c r="F564" s="2">
        <f t="shared" si="105"/>
        <v>2121.3203435596001</v>
      </c>
      <c r="G564" s="51" t="s">
        <v>22</v>
      </c>
      <c r="H564" s="2">
        <v>-146.0954523835</v>
      </c>
      <c r="I564" s="2">
        <v>77.245828184700002</v>
      </c>
      <c r="J564" s="65">
        <f ca="1">INDEX(OFFSET(G515,L563,0,64-L563,2),MATCH("Квадрат",OFFSET(G515,L563,0,64-L563,1),0),2)</f>
        <v>-22.961342523100001</v>
      </c>
      <c r="K564" s="63">
        <f ca="1">INDEX(H515:I578,MATCH(J564,H515:H578,0),2)</f>
        <v>187.50652959190001</v>
      </c>
      <c r="L564" s="66">
        <f t="shared" ca="1" si="112"/>
        <v>24</v>
      </c>
    </row>
    <row r="565" spans="1:12" ht="13.5" thickBot="1" x14ac:dyDescent="0.25">
      <c r="A565" s="11">
        <v>9</v>
      </c>
      <c r="B565" s="2">
        <v>2999.9999999999864</v>
      </c>
      <c r="C565" s="2">
        <v>2.6179938779914917</v>
      </c>
      <c r="D565" s="2"/>
      <c r="E565" s="29">
        <f t="shared" si="107"/>
        <v>-2598.0762113533001</v>
      </c>
      <c r="F565" s="2">
        <f t="shared" si="105"/>
        <v>1499.9999999999998</v>
      </c>
      <c r="G565" s="53" t="s">
        <v>24</v>
      </c>
      <c r="H565" s="2">
        <v>-165.35411634670001</v>
      </c>
      <c r="I565" s="2">
        <v>92.205092564799997</v>
      </c>
      <c r="J565" s="65">
        <f ca="1">INDEX(OFFSET(G515,L564,0,64-L564,2),MATCH("Квадрат",OFFSET(G515,L564,0,64-L564,1),0),2)</f>
        <v>14.2133365631</v>
      </c>
      <c r="K565" s="63">
        <f ca="1">INDEX(H515:I578,MATCH(J565,H515:H578,0),2)</f>
        <v>163.6526578653</v>
      </c>
      <c r="L565" s="66">
        <f t="shared" ca="1" si="112"/>
        <v>36</v>
      </c>
    </row>
    <row r="566" spans="1:12" ht="13.5" thickBot="1" x14ac:dyDescent="0.25">
      <c r="A566" s="11">
        <v>9</v>
      </c>
      <c r="B566" s="2">
        <v>3000.000000000005</v>
      </c>
      <c r="C566" s="2">
        <v>2.8797932657906311</v>
      </c>
      <c r="D566" s="2"/>
      <c r="E566" s="29">
        <f t="shared" si="107"/>
        <v>-2897.7774788672</v>
      </c>
      <c r="F566" s="2">
        <f t="shared" si="105"/>
        <v>776.45713530760031</v>
      </c>
      <c r="G566" s="52" t="s">
        <v>23</v>
      </c>
      <c r="H566" s="2">
        <v>-137.25573258130001</v>
      </c>
      <c r="I566" s="2">
        <v>118.5830763985</v>
      </c>
      <c r="J566" s="65">
        <f ca="1">INDEX(OFFSET(G515,L565,0,64-L565,2),MATCH("Квадрат",OFFSET(G515,L565,0,64-L565,1),0),2)</f>
        <v>-57.328939309900001</v>
      </c>
      <c r="K566" s="63">
        <f ca="1">INDEX(H515:I578,MATCH(J566,H515:H578,0),2)</f>
        <v>238.47698397970001</v>
      </c>
      <c r="L566" s="66">
        <f t="shared" ca="1" si="112"/>
        <v>46</v>
      </c>
    </row>
    <row r="567" spans="1:12" ht="13.5" thickBot="1" x14ac:dyDescent="0.25">
      <c r="A567" s="11">
        <v>9</v>
      </c>
      <c r="B567" s="2">
        <v>3000</v>
      </c>
      <c r="C567" s="2">
        <v>3.1415926535897931</v>
      </c>
      <c r="D567" s="2"/>
      <c r="E567" s="29">
        <f t="shared" si="107"/>
        <v>-3000</v>
      </c>
      <c r="F567" s="2">
        <f t="shared" si="105"/>
        <v>3.67544536472586E-13</v>
      </c>
      <c r="G567" s="48" t="s">
        <v>21</v>
      </c>
      <c r="H567" s="2">
        <v>-184.42846082720001</v>
      </c>
      <c r="I567" s="2">
        <v>219.16115675200001</v>
      </c>
      <c r="J567" s="65">
        <f ca="1">INDEX(OFFSET(G515,L566,0,64-L566,2),MATCH("Квадрат",OFFSET(G515,L566,0,64-L566,1),0),2)</f>
        <v>-165.35411634670001</v>
      </c>
      <c r="K567" s="63">
        <f ca="1">INDEX(H515:I578,MATCH(J567,H515:H578,0),2)</f>
        <v>92.205092564799997</v>
      </c>
      <c r="L567" s="66">
        <f t="shared" ca="1" si="112"/>
        <v>51</v>
      </c>
    </row>
    <row r="568" spans="1:12" ht="13.5" thickBot="1" x14ac:dyDescent="0.25">
      <c r="A568" s="11">
        <v>9</v>
      </c>
      <c r="B568" s="2">
        <v>3000.000000000005</v>
      </c>
      <c r="C568" s="2">
        <v>3.4033920413889551</v>
      </c>
      <c r="D568" s="2"/>
      <c r="E568" s="29">
        <f t="shared" si="107"/>
        <v>-2897.7774788672</v>
      </c>
      <c r="F568" s="2">
        <f t="shared" si="105"/>
        <v>-776.45713530759963</v>
      </c>
      <c r="G568" s="54" t="s">
        <v>25</v>
      </c>
      <c r="H568" s="2">
        <v>-248.72300413939999</v>
      </c>
      <c r="I568" s="2">
        <v>330.95585706110001</v>
      </c>
      <c r="J568" s="65">
        <f ca="1">INDEX(OFFSET(G515,L567,0,64-L567,2),MATCH("Квадрат",OFFSET(G515,L567,0,64-L567,1),0),2)</f>
        <v>-237.03389755020001</v>
      </c>
      <c r="K568" s="63">
        <f ca="1">INDEX(H515:I578,MATCH(J568,H515:H578,0),2)</f>
        <v>495.63303733079999</v>
      </c>
      <c r="L568" s="66">
        <f t="shared" ca="1" si="112"/>
        <v>55</v>
      </c>
    </row>
    <row r="569" spans="1:12" ht="13.5" thickBot="1" x14ac:dyDescent="0.25">
      <c r="A569" s="11">
        <v>9</v>
      </c>
      <c r="B569" s="2">
        <v>2999.9999999999864</v>
      </c>
      <c r="C569" s="2">
        <v>3.6651914291880945</v>
      </c>
      <c r="D569" s="2"/>
      <c r="E569" s="29">
        <f t="shared" si="107"/>
        <v>-2598.0762113533006</v>
      </c>
      <c r="F569" s="2">
        <f t="shared" si="105"/>
        <v>-1499.9999999999995</v>
      </c>
      <c r="G569" s="53" t="s">
        <v>24</v>
      </c>
      <c r="H569" s="2">
        <v>-237.03389755020001</v>
      </c>
      <c r="I569" s="2">
        <v>495.63303733079999</v>
      </c>
      <c r="J569" s="65">
        <f ca="1">INDEX(OFFSET(G515,L568,0,64-L568,2),MATCH("Квадрат",OFFSET(G515,L568,0,64-L568,1),0),2)</f>
        <v>85.231685048200006</v>
      </c>
      <c r="K569" s="63">
        <f ca="1">INDEX(H515:I578,MATCH(J569,H515:H578,0),2)</f>
        <v>260.33935803729997</v>
      </c>
      <c r="L569" s="69">
        <f t="shared" ca="1" si="112"/>
        <v>62</v>
      </c>
    </row>
    <row r="570" spans="1:12" ht="13.5" thickBot="1" x14ac:dyDescent="0.25">
      <c r="A570" s="11">
        <v>9</v>
      </c>
      <c r="B570" s="2">
        <v>2999.99999999994</v>
      </c>
      <c r="C570" s="2">
        <v>3.9269908169872414</v>
      </c>
      <c r="D570" s="2"/>
      <c r="E570" s="29">
        <f t="shared" si="107"/>
        <v>-2121.3203435596006</v>
      </c>
      <c r="F570" s="2">
        <f t="shared" si="105"/>
        <v>-2121.3203435596001</v>
      </c>
      <c r="G570" s="48" t="s">
        <v>21</v>
      </c>
      <c r="H570" s="2">
        <v>-160.7157746412</v>
      </c>
      <c r="I570" s="2">
        <v>500.48705341610003</v>
      </c>
      <c r="J570" s="62">
        <f ca="1">INDEX(G515:H578,MATCH("Зигзаг",OFFSET(G515,0,0,64,1),0),2)</f>
        <v>-14.556770823600001</v>
      </c>
      <c r="K570" s="63">
        <f ca="1">INDEX(H515:I578,MATCH(J570,H515:H578,0),2)</f>
        <v>195.26140018550001</v>
      </c>
      <c r="L570" s="64">
        <f>MATCH("Зигзаг",$G$67:$G$130,0)</f>
        <v>8</v>
      </c>
    </row>
    <row r="571" spans="1:12" ht="13.5" thickBot="1" x14ac:dyDescent="0.25">
      <c r="A571" s="11">
        <v>9</v>
      </c>
      <c r="B571" s="2">
        <v>2999.9999999999864</v>
      </c>
      <c r="C571" s="2">
        <v>4.1887902047863879</v>
      </c>
      <c r="D571" s="2"/>
      <c r="E571" s="29">
        <f t="shared" si="107"/>
        <v>-1500.0000000000011</v>
      </c>
      <c r="F571" s="2">
        <f t="shared" si="105"/>
        <v>-2598.0762113532992</v>
      </c>
      <c r="G571" s="51" t="s">
        <v>22</v>
      </c>
      <c r="H571" s="2">
        <v>-125.0528199349</v>
      </c>
      <c r="I571" s="2">
        <v>451.52227057649998</v>
      </c>
      <c r="J571" s="65">
        <f ca="1">INDEX(OFFSET(G515,L570,0,64-L570,2),MATCH("зигзаг",OFFSET(G515,L570,0,64-L570,1),0),2)</f>
        <v>-48.620271249399998</v>
      </c>
      <c r="K571" s="63">
        <f ca="1">INDEX(H515:I578,MATCH(J571,H515:H578,0),2)</f>
        <v>183.1207954002</v>
      </c>
      <c r="L571" s="66">
        <f ca="1">MATCH("Зигзаг",OFFSET($G$67,L570,0,64-L570,1),0)+L570</f>
        <v>12</v>
      </c>
    </row>
    <row r="572" spans="1:12" ht="13.5" thickBot="1" x14ac:dyDescent="0.25">
      <c r="A572" s="11">
        <v>9</v>
      </c>
      <c r="B572" s="2">
        <v>3000.000000000005</v>
      </c>
      <c r="C572" s="2">
        <v>4.4505895925855281</v>
      </c>
      <c r="D572" s="2"/>
      <c r="E572" s="29">
        <f t="shared" si="107"/>
        <v>-776.45713530759929</v>
      </c>
      <c r="F572" s="2">
        <f t="shared" si="105"/>
        <v>-2897.7774788672</v>
      </c>
      <c r="G572" s="50" t="s">
        <v>19</v>
      </c>
      <c r="H572" s="2">
        <v>-85.817944245099994</v>
      </c>
      <c r="I572" s="2">
        <v>326.93164027300003</v>
      </c>
      <c r="J572" s="65">
        <f ca="1">INDEX(OFFSET(G515,L571,0,64-L571,2),MATCH("зигзаг",OFFSET(G515,L571,0,64-L571,1),0),2)</f>
        <v>-53.339011507199999</v>
      </c>
      <c r="K572" s="63">
        <f ca="1">INDEX(H515:I578,MATCH(J572,H515:H578,0),2)</f>
        <v>165.22111238510001</v>
      </c>
      <c r="L572" s="66">
        <f t="shared" ref="L572:L578" ca="1" si="113">MATCH("Зигзаг",OFFSET($G$67,L571,0,64-L571,1),0)+L571</f>
        <v>15</v>
      </c>
    </row>
    <row r="573" spans="1:12" ht="13.5" thickBot="1" x14ac:dyDescent="0.25">
      <c r="A573" s="11">
        <v>9</v>
      </c>
      <c r="B573" s="2">
        <v>3000</v>
      </c>
      <c r="C573" s="2">
        <v>4.7123889803846897</v>
      </c>
      <c r="D573" s="2"/>
      <c r="E573" s="29">
        <f t="shared" si="107"/>
        <v>-5.51316804708879E-13</v>
      </c>
      <c r="F573" s="2">
        <f t="shared" si="105"/>
        <v>-3000</v>
      </c>
      <c r="G573" s="48" t="s">
        <v>21</v>
      </c>
      <c r="H573" s="2">
        <v>-10.953928014700001</v>
      </c>
      <c r="I573" s="2">
        <v>202.7611891626</v>
      </c>
      <c r="J573" s="65">
        <f ca="1">INDEX(OFFSET(G515,L572,0,64-L572,2),MATCH("зигзаг",OFFSET(G515,L572,0,64-L572,1),0),2)</f>
        <v>7.8889754059000001</v>
      </c>
      <c r="K573" s="63">
        <f ca="1">INDEX(H515:I578,MATCH(J573,H515:H578,0),2)</f>
        <v>162.82059299919999</v>
      </c>
      <c r="L573" s="66">
        <f t="shared" ca="1" si="113"/>
        <v>35</v>
      </c>
    </row>
    <row r="574" spans="1:12" ht="13.5" thickBot="1" x14ac:dyDescent="0.25">
      <c r="A574" s="11">
        <v>9</v>
      </c>
      <c r="B574" s="2">
        <v>3000.000000000005</v>
      </c>
      <c r="C574" s="2">
        <v>4.9741883681838512</v>
      </c>
      <c r="D574" s="2"/>
      <c r="E574" s="29">
        <f t="shared" si="107"/>
        <v>776.45713530759815</v>
      </c>
      <c r="F574" s="2">
        <f t="shared" si="105"/>
        <v>-2897.7774788672004</v>
      </c>
      <c r="G574" s="51" t="s">
        <v>22</v>
      </c>
      <c r="H574" s="2">
        <v>78.3479859885</v>
      </c>
      <c r="I574" s="2">
        <v>170.8999614169</v>
      </c>
      <c r="J574" s="65">
        <f ca="1">INDEX(OFFSET(G515,L573,0,64-L573,2),MATCH("зигзаг",OFFSET(G515,L573,0,64-L573,1),0),2)</f>
        <v>30.099825626200001</v>
      </c>
      <c r="K574" s="63">
        <f ca="1">INDEX(H515:I578,MATCH(J574,H515:H578,0),2)</f>
        <v>224.86896986639999</v>
      </c>
      <c r="L574" s="66">
        <f t="shared" ca="1" si="113"/>
        <v>38</v>
      </c>
    </row>
    <row r="575" spans="1:12" ht="13.5" thickBot="1" x14ac:dyDescent="0.25">
      <c r="A575" s="11">
        <v>9</v>
      </c>
      <c r="B575" s="2">
        <v>2999.9999999999864</v>
      </c>
      <c r="C575" s="2">
        <v>5.2359877559829915</v>
      </c>
      <c r="D575" s="2"/>
      <c r="E575" s="29">
        <f t="shared" si="107"/>
        <v>1500.0000000000005</v>
      </c>
      <c r="F575" s="2">
        <f t="shared" si="105"/>
        <v>-2598.0762113533001</v>
      </c>
      <c r="G575" s="50" t="s">
        <v>19</v>
      </c>
      <c r="H575" s="2">
        <v>68.469593962499999</v>
      </c>
      <c r="I575" s="2">
        <v>230.4628867216</v>
      </c>
      <c r="J575" s="65">
        <f ca="1">INDEX(OFFSET(G515,L574,0,64-L574,2),MATCH("зигзаг",OFFSET(G515,L574,0,64-L574,1),0),2)</f>
        <v>84.081968370499993</v>
      </c>
      <c r="K575" s="63">
        <f ca="1">INDEX(H515:I578,MATCH(J575,H515:H578,0),2)</f>
        <v>247.1664666046</v>
      </c>
      <c r="L575" s="66">
        <f t="shared" ca="1" si="113"/>
        <v>41</v>
      </c>
    </row>
    <row r="576" spans="1:12" ht="13.5" thickBot="1" x14ac:dyDescent="0.25">
      <c r="A576" s="11">
        <v>9</v>
      </c>
      <c r="B576" s="2">
        <v>2999.99999999994</v>
      </c>
      <c r="C576" s="2">
        <v>5.497787143782138</v>
      </c>
      <c r="D576" s="2"/>
      <c r="E576" s="29">
        <f t="shared" si="107"/>
        <v>2121.3203435595997</v>
      </c>
      <c r="F576" s="2">
        <f t="shared" si="105"/>
        <v>-2121.3203435596006</v>
      </c>
      <c r="G576" s="53" t="s">
        <v>24</v>
      </c>
      <c r="H576" s="2">
        <v>85.231685048200006</v>
      </c>
      <c r="I576" s="2">
        <v>260.33935803729997</v>
      </c>
      <c r="J576" s="65">
        <f ca="1">INDEX(OFFSET(G515,L575,0,64-L575,2),MATCH("зигзаг",OFFSET(G515,L575,0,64-L575,1),0),2)</f>
        <v>24.421362600799998</v>
      </c>
      <c r="K576" s="63">
        <f ca="1">INDEX(H515:I578,MATCH(J576,H515:H578,0),2)</f>
        <v>198.58844715090001</v>
      </c>
      <c r="L576" s="66">
        <f t="shared" ca="1" si="113"/>
        <v>44</v>
      </c>
    </row>
    <row r="577" spans="1:25" ht="13.5" thickBot="1" x14ac:dyDescent="0.25">
      <c r="A577" s="11">
        <v>9</v>
      </c>
      <c r="B577" s="2">
        <v>2999.9999999999864</v>
      </c>
      <c r="C577" s="2">
        <v>5.7595865315812844</v>
      </c>
      <c r="D577" s="2"/>
      <c r="E577" s="29">
        <f t="shared" si="107"/>
        <v>2598.0762113532992</v>
      </c>
      <c r="F577" s="2">
        <f t="shared" si="105"/>
        <v>-1500.0000000000016</v>
      </c>
      <c r="G577" s="49" t="s">
        <v>20</v>
      </c>
      <c r="H577" s="2">
        <v>75.535638061</v>
      </c>
      <c r="I577" s="2">
        <v>251.8166959111</v>
      </c>
      <c r="J577" s="65">
        <f ca="1">INDEX(OFFSET(G515,L576,0,64-L576,2),MATCH("зигзаг",OFFSET(G515,L576,0,64-L576,1),0),2)</f>
        <v>-131.64346655380001</v>
      </c>
      <c r="K577" s="63">
        <f ca="1">INDEX(H515:I578,MATCH(J577,H515:H578,0),2)</f>
        <v>110.60528281409999</v>
      </c>
      <c r="L577" s="66">
        <f t="shared" ca="1" si="113"/>
        <v>49</v>
      </c>
    </row>
    <row r="578" spans="1:25" ht="13.5" thickBot="1" x14ac:dyDescent="0.25">
      <c r="A578" s="11">
        <v>9</v>
      </c>
      <c r="B578" s="2">
        <v>3000.000000000005</v>
      </c>
      <c r="C578" s="2">
        <v>6.0213859193804247</v>
      </c>
      <c r="D578" s="2"/>
      <c r="E578" s="29">
        <f t="shared" si="107"/>
        <v>2897.7774788672</v>
      </c>
      <c r="F578" s="2">
        <f t="shared" si="105"/>
        <v>-776.45713530759951</v>
      </c>
      <c r="G578" s="51" t="s">
        <v>22</v>
      </c>
      <c r="H578" s="2">
        <v>87.486688516100003</v>
      </c>
      <c r="I578" s="2">
        <v>244.81825232060001</v>
      </c>
      <c r="J578" s="78">
        <f ca="1">INDEX(OFFSET(G515,L577,0,64-L577,2),MATCH("зигзаг",OFFSET(G515,L577,0,64-L577,1),0),2)</f>
        <v>-248.72300413939999</v>
      </c>
      <c r="K578" s="63">
        <f ca="1">INDEX(H515:I578,MATCH(J578,H515:H578,0),2)</f>
        <v>330.95585706110001</v>
      </c>
      <c r="L578" s="69">
        <f t="shared" ca="1" si="113"/>
        <v>54</v>
      </c>
    </row>
    <row r="579" spans="1:25" ht="13.5" thickBot="1" x14ac:dyDescent="0.25">
      <c r="A579" s="13">
        <v>10</v>
      </c>
      <c r="B579" s="5">
        <v>1000</v>
      </c>
      <c r="C579" s="5">
        <v>0</v>
      </c>
      <c r="D579" s="82"/>
      <c r="E579" s="29">
        <f t="shared" si="107"/>
        <v>1000</v>
      </c>
      <c r="F579" s="2">
        <f t="shared" si="105"/>
        <v>0</v>
      </c>
      <c r="G579" s="48" t="s">
        <v>21</v>
      </c>
      <c r="H579" s="5">
        <v>-21.559461315</v>
      </c>
      <c r="I579" s="5">
        <v>110.5581215767</v>
      </c>
      <c r="J579" s="76">
        <f ca="1">INDEX(G579:H642,MATCH("ВертЛиния",OFFSET(G579,0,0,64,1),0),2)</f>
        <v>-21.559461315</v>
      </c>
      <c r="K579" s="63">
        <f ca="1">INDEX(H579:I642,MATCH(J579,H579:H642,0),2)</f>
        <v>110.5581215767</v>
      </c>
      <c r="L579" s="64">
        <f>MATCH("ВертЛиния",$G$131:$G$194,0)</f>
        <v>1</v>
      </c>
      <c r="Y579" s="86"/>
    </row>
    <row r="580" spans="1:25" ht="13.5" thickBot="1" x14ac:dyDescent="0.25">
      <c r="A580" s="13">
        <v>10</v>
      </c>
      <c r="B580" s="5">
        <v>999.99999999993281</v>
      </c>
      <c r="C580" s="5">
        <v>0.78539816339744839</v>
      </c>
      <c r="D580" s="5"/>
      <c r="E580" s="29">
        <f t="shared" si="107"/>
        <v>707.10678118649992</v>
      </c>
      <c r="F580" s="2">
        <f t="shared" si="105"/>
        <v>707.10678118650003</v>
      </c>
      <c r="G580" s="49" t="s">
        <v>20</v>
      </c>
      <c r="H580" s="5">
        <v>-0.27680236320000001</v>
      </c>
      <c r="I580" s="5">
        <v>97.0015073573</v>
      </c>
      <c r="J580" s="65">
        <f ca="1">INDEX(OFFSET(G579,L579,0,64-L579,2),MATCH("ВертЛиния",OFFSET(G579,L579,0,64-L579,1),0),2)</f>
        <v>-27.073316268100001</v>
      </c>
      <c r="K580" s="63">
        <f ca="1">INDEX(H579:I642,MATCH(J580,H579:H642,0),2)</f>
        <v>169.10885032069999</v>
      </c>
      <c r="L580" s="66">
        <f ca="1">MATCH("ВертЛиния",OFFSET($G$131,L579,0,64-L579,1),0)+L579</f>
        <v>25</v>
      </c>
    </row>
    <row r="581" spans="1:25" ht="13.5" thickBot="1" x14ac:dyDescent="0.25">
      <c r="A581" s="13">
        <v>10</v>
      </c>
      <c r="B581" s="5">
        <v>1000</v>
      </c>
      <c r="C581" s="5">
        <v>1.5707963267948966</v>
      </c>
      <c r="D581" s="5"/>
      <c r="E581" s="29">
        <f t="shared" si="107"/>
        <v>6.1257422745431001E-14</v>
      </c>
      <c r="F581" s="2">
        <f t="shared" ref="F581:F644" si="114">B581*SIN(C581)</f>
        <v>1000</v>
      </c>
      <c r="G581" s="50" t="s">
        <v>19</v>
      </c>
      <c r="H581" s="5">
        <v>-24.874212691</v>
      </c>
      <c r="I581" s="5">
        <v>98.018091841300006</v>
      </c>
      <c r="J581" s="65">
        <f ca="1">INDEX(OFFSET(G579,L580,0,64-L580,2),MATCH("ВертЛиния",OFFSET(G579,L580,0,64-L580,1),0),2)</f>
        <v>-227.3162312014</v>
      </c>
      <c r="K581" s="63">
        <f ca="1">INDEX(H579:I642,MATCH(J581,H579:H642,0),2)</f>
        <v>213.24969737059999</v>
      </c>
      <c r="L581" s="66">
        <f t="shared" ref="L581:L585" ca="1" si="115">MATCH("ВертЛиния",OFFSET($G$131,L580,0,64-L580,1),0)+L580</f>
        <v>29</v>
      </c>
    </row>
    <row r="582" spans="1:25" ht="13.5" thickBot="1" x14ac:dyDescent="0.25">
      <c r="A582" s="13">
        <v>10</v>
      </c>
      <c r="B582" s="5">
        <v>999.99999999993281</v>
      </c>
      <c r="C582" s="5">
        <v>2.3561944901923448</v>
      </c>
      <c r="D582" s="5"/>
      <c r="E582" s="29">
        <f t="shared" si="107"/>
        <v>-707.10678118649992</v>
      </c>
      <c r="F582" s="2">
        <f t="shared" si="114"/>
        <v>707.10678118650003</v>
      </c>
      <c r="G582" s="51" t="s">
        <v>22</v>
      </c>
      <c r="H582" s="5">
        <v>-42.986251333600002</v>
      </c>
      <c r="I582" s="5">
        <v>77.764386995799995</v>
      </c>
      <c r="J582" s="65">
        <f ca="1">INDEX(OFFSET(G579,L581,0,64-L581,2),MATCH("ВертЛиния",OFFSET(G579,L581,0,64-L581,1),0),2)</f>
        <v>40.487416645099998</v>
      </c>
      <c r="K582" s="63">
        <f ca="1">INDEX(H579:I642,MATCH(J582,H579:H642,0),2)</f>
        <v>115.42894002449999</v>
      </c>
      <c r="L582" s="66">
        <f t="shared" ca="1" si="115"/>
        <v>39</v>
      </c>
    </row>
    <row r="583" spans="1:25" ht="13.5" thickBot="1" x14ac:dyDescent="0.25">
      <c r="A583" s="13">
        <v>10</v>
      </c>
      <c r="B583" s="5">
        <v>1000</v>
      </c>
      <c r="C583" s="5">
        <v>3.1415926535897931</v>
      </c>
      <c r="D583" s="5"/>
      <c r="E583" s="29">
        <f t="shared" ref="E583:E646" si="116">B583*COS(C583)</f>
        <v>-1000</v>
      </c>
      <c r="F583" s="2">
        <f t="shared" si="114"/>
        <v>1.22514845490862E-13</v>
      </c>
      <c r="G583" s="52" t="s">
        <v>23</v>
      </c>
      <c r="H583" s="5">
        <v>-46.543858560799997</v>
      </c>
      <c r="I583" s="5">
        <v>93.983879426200005</v>
      </c>
      <c r="J583" s="65">
        <f ca="1">INDEX(OFFSET(G579,L582,0,64-L582,2),MATCH("ВертЛиния",OFFSET(G579,L582,0,64-L582,1),0),2)</f>
        <v>-161.76326442690001</v>
      </c>
      <c r="K583" s="63">
        <f ca="1">INDEX(H579:I642,MATCH(J583,H579:H642,0),2)</f>
        <v>107.9850867314</v>
      </c>
      <c r="L583" s="66">
        <f t="shared" ca="1" si="115"/>
        <v>53</v>
      </c>
    </row>
    <row r="584" spans="1:25" ht="13.5" thickBot="1" x14ac:dyDescent="0.25">
      <c r="A584" s="13">
        <v>10</v>
      </c>
      <c r="B584" s="5">
        <v>999.99999999993281</v>
      </c>
      <c r="C584" s="5">
        <v>3.9269908169872414</v>
      </c>
      <c r="D584" s="5"/>
      <c r="E584" s="29">
        <f t="shared" si="116"/>
        <v>-707.10678118650014</v>
      </c>
      <c r="F584" s="2">
        <f t="shared" si="114"/>
        <v>-707.10678118649992</v>
      </c>
      <c r="G584" s="53" t="s">
        <v>24</v>
      </c>
      <c r="H584" s="5">
        <v>-51.006370310500003</v>
      </c>
      <c r="I584" s="5">
        <v>89.175500258200003</v>
      </c>
      <c r="J584" s="65">
        <f ca="1">INDEX(OFFSET(G579,L583,0,64-L583,2),MATCH("ВертЛиния",OFFSET(G579,L583,0,64-L583,1),0),2)</f>
        <v>-136.96053222130001</v>
      </c>
      <c r="K584" s="63">
        <f ca="1">INDEX(H579:I642,MATCH(J584,H579:H642,0),2)</f>
        <v>177.01917061809999</v>
      </c>
      <c r="L584" s="66">
        <f t="shared" ca="1" si="115"/>
        <v>56</v>
      </c>
    </row>
    <row r="585" spans="1:25" ht="13.5" thickBot="1" x14ac:dyDescent="0.25">
      <c r="A585" s="13">
        <v>10</v>
      </c>
      <c r="B585" s="5">
        <v>1000</v>
      </c>
      <c r="C585" s="5">
        <v>4.7123889803846897</v>
      </c>
      <c r="D585" s="5"/>
      <c r="E585" s="29">
        <f t="shared" si="116"/>
        <v>-1.83772268236293E-13</v>
      </c>
      <c r="F585" s="2">
        <f t="shared" si="114"/>
        <v>-1000</v>
      </c>
      <c r="G585" s="50" t="s">
        <v>19</v>
      </c>
      <c r="H585" s="5">
        <v>-32.625888340800003</v>
      </c>
      <c r="I585" s="5">
        <v>92.461075015700004</v>
      </c>
      <c r="J585" s="65">
        <f ca="1">INDEX(OFFSET(G579,L584,0,64-L584,2),MATCH("ВертЛиния",OFFSET(G579,L584,0,64-L584,1),0),2)</f>
        <v>-25.635864010999999</v>
      </c>
      <c r="K585" s="63">
        <f ca="1">INDEX(H579:I642,MATCH(J585,H579:H642,0),2)</f>
        <v>122.24132046610001</v>
      </c>
      <c r="L585" s="66">
        <f t="shared" ca="1" si="115"/>
        <v>59</v>
      </c>
    </row>
    <row r="586" spans="1:25" ht="13.5" thickBot="1" x14ac:dyDescent="0.25">
      <c r="A586" s="13">
        <v>10</v>
      </c>
      <c r="B586" s="5">
        <v>999.99999999993281</v>
      </c>
      <c r="C586" s="5">
        <v>5.497787143782138</v>
      </c>
      <c r="D586" s="5"/>
      <c r="E586" s="29">
        <f t="shared" si="116"/>
        <v>707.1067811864998</v>
      </c>
      <c r="F586" s="2">
        <f t="shared" si="114"/>
        <v>-707.10678118650014</v>
      </c>
      <c r="G586" s="54" t="s">
        <v>25</v>
      </c>
      <c r="H586" s="5">
        <v>-21.108829877200002</v>
      </c>
      <c r="I586" s="5">
        <v>79.678733062199996</v>
      </c>
      <c r="J586" s="71">
        <f ca="1">INDEX(G579:H642,MATCH("Треугольник",OFFSET(G579,0,0,64,1),0),2)</f>
        <v>-0.27680236320000001</v>
      </c>
      <c r="K586" s="63">
        <f ca="1">INDEX(H579:I642,MATCH(J586,H579:H642,0),2)</f>
        <v>97.0015073573</v>
      </c>
      <c r="L586" s="64">
        <f>MATCH("Треугольник",$G$131:G642,0)</f>
        <v>2</v>
      </c>
    </row>
    <row r="587" spans="1:25" ht="13.5" thickBot="1" x14ac:dyDescent="0.25">
      <c r="A587" s="13">
        <v>10</v>
      </c>
      <c r="B587" s="5">
        <v>1666.6666666666999</v>
      </c>
      <c r="C587" s="5">
        <v>0</v>
      </c>
      <c r="D587" s="5"/>
      <c r="E587" s="29">
        <f t="shared" si="116"/>
        <v>1666.6666666666999</v>
      </c>
      <c r="F587" s="2">
        <f t="shared" si="114"/>
        <v>0</v>
      </c>
      <c r="G587" s="53" t="s">
        <v>24</v>
      </c>
      <c r="H587" s="5">
        <v>6.0105549103999998</v>
      </c>
      <c r="I587" s="5">
        <v>86.669735189500003</v>
      </c>
      <c r="J587" s="72">
        <f ca="1">INDEX(OFFSET(G579,L586,0,64-L586,2),MATCH("Треугольник",OFFSET(G579,L586,0,64-L586,1),0),2)</f>
        <v>-80.717522223900005</v>
      </c>
      <c r="K587" s="63">
        <f ca="1">INDEX(H579:I642,MATCH(J587,H579:H642,0),2)</f>
        <v>76.546195429299999</v>
      </c>
      <c r="L587" s="66">
        <f ca="1">MATCH("Треугольник",OFFSET($G$67,L586,0,64-L586,1),0)+L586</f>
        <v>14</v>
      </c>
    </row>
    <row r="588" spans="1:25" ht="13.5" thickBot="1" x14ac:dyDescent="0.25">
      <c r="A588" s="13">
        <v>10</v>
      </c>
      <c r="B588" s="5">
        <v>1666.666666666689</v>
      </c>
      <c r="C588" s="5">
        <v>0.48332194670608275</v>
      </c>
      <c r="D588" s="5"/>
      <c r="E588" s="29">
        <f t="shared" si="116"/>
        <v>1475.7600427554</v>
      </c>
      <c r="F588" s="2">
        <f t="shared" si="114"/>
        <v>774.53862007290002</v>
      </c>
      <c r="G588" s="51" t="s">
        <v>22</v>
      </c>
      <c r="H588" s="5">
        <v>-21.144088079399999</v>
      </c>
      <c r="I588" s="5">
        <v>95.414621728699998</v>
      </c>
      <c r="J588" s="72">
        <f ca="1">INDEX(OFFSET(G579,L587,0,64-L587,2),MATCH("Треугольник",OFFSET(G579,L587,0,64-L587,1),0),2)</f>
        <v>-33.147024696800003</v>
      </c>
      <c r="K588" s="63">
        <f ca="1">INDEX(H579:I642,MATCH(J588,H579:H642,0),2)</f>
        <v>100.3594933932</v>
      </c>
      <c r="L588" s="66">
        <f t="shared" ref="L588:L594" ca="1" si="117">MATCH("Треугольник",OFFSET($G$67,L587,0,64-L587,1),0)+L587</f>
        <v>18</v>
      </c>
    </row>
    <row r="589" spans="1:25" ht="13.5" thickBot="1" x14ac:dyDescent="0.25">
      <c r="A589" s="13">
        <v>10</v>
      </c>
      <c r="B589" s="5">
        <v>1666.666666666667</v>
      </c>
      <c r="C589" s="5">
        <v>0.96664389341221491</v>
      </c>
      <c r="D589" s="5"/>
      <c r="E589" s="29">
        <f t="shared" si="116"/>
        <v>946.77457788529978</v>
      </c>
      <c r="F589" s="2">
        <f t="shared" si="114"/>
        <v>1371.6397764894</v>
      </c>
      <c r="G589" s="52" t="s">
        <v>23</v>
      </c>
      <c r="H589" s="5">
        <v>-16.565989929800001</v>
      </c>
      <c r="I589" s="5">
        <v>134.11330790080001</v>
      </c>
      <c r="J589" s="72">
        <f ca="1">INDEX(OFFSET(G579,L588,0,64-L588,2),MATCH("Треугольник",OFFSET(G579,L588,0,64-L588,1),0),2)</f>
        <v>24.508703333300002</v>
      </c>
      <c r="K589" s="63">
        <f ca="1">INDEX(H579:I642,MATCH(J589,H579:H642,0),2)</f>
        <v>124.6687811683</v>
      </c>
      <c r="L589" s="66">
        <f t="shared" ca="1" si="117"/>
        <v>22</v>
      </c>
    </row>
    <row r="590" spans="1:25" ht="13.5" thickBot="1" x14ac:dyDescent="0.25">
      <c r="A590" s="13">
        <v>10</v>
      </c>
      <c r="B590" s="5">
        <v>1666.6666666666429</v>
      </c>
      <c r="C590" s="5">
        <v>1.4499658401183677</v>
      </c>
      <c r="D590" s="5"/>
      <c r="E590" s="29">
        <f t="shared" si="116"/>
        <v>200.89446709219956</v>
      </c>
      <c r="F590" s="2">
        <f t="shared" si="114"/>
        <v>1654.5147901634</v>
      </c>
      <c r="G590" s="54" t="s">
        <v>25</v>
      </c>
      <c r="H590" s="5">
        <v>-79.188688645699997</v>
      </c>
      <c r="I590" s="5">
        <v>180.16245688949999</v>
      </c>
      <c r="J590" s="72">
        <f ca="1">INDEX(OFFSET(G579,L589,0,64-L589,2),MATCH("Треугольник",OFFSET(G579,L589,0,64-L589,1),0),2)</f>
        <v>-56.568176444300001</v>
      </c>
      <c r="K590" s="63">
        <f ca="1">INDEX(H579:I642,MATCH(J590,H579:H642,0),2)</f>
        <v>88.435302474799997</v>
      </c>
      <c r="L590" s="66">
        <f t="shared" ca="1" si="117"/>
        <v>32</v>
      </c>
    </row>
    <row r="591" spans="1:25" ht="13.5" thickBot="1" x14ac:dyDescent="0.25">
      <c r="A591" s="13">
        <v>10</v>
      </c>
      <c r="B591" s="5">
        <v>1666.6666666666774</v>
      </c>
      <c r="C591" s="5">
        <v>1.9332877868244902</v>
      </c>
      <c r="D591" s="5"/>
      <c r="E591" s="29">
        <f t="shared" si="116"/>
        <v>-591.00814507089979</v>
      </c>
      <c r="F591" s="2">
        <f t="shared" si="114"/>
        <v>1558.3604044757001</v>
      </c>
      <c r="G591" s="53" t="s">
        <v>24</v>
      </c>
      <c r="H591" s="5">
        <v>-70.780737045199999</v>
      </c>
      <c r="I591" s="5">
        <v>83.350921338600003</v>
      </c>
      <c r="J591" s="72">
        <f ca="1">INDEX(OFFSET(G579,L590,0,64-L590,2),MATCH("Треугольник",OFFSET(G579,L590,0,64-L590,1),0),2)</f>
        <v>6.0500008557999996</v>
      </c>
      <c r="K591" s="63">
        <f ca="1">INDEX(H579:I642,MATCH(J591,H579:H642,0),2)</f>
        <v>133.2989809092</v>
      </c>
      <c r="L591" s="66">
        <f t="shared" ca="1" si="117"/>
        <v>37</v>
      </c>
    </row>
    <row r="592" spans="1:25" ht="13.5" thickBot="1" x14ac:dyDescent="0.25">
      <c r="A592" s="13">
        <v>10</v>
      </c>
      <c r="B592" s="5">
        <v>1666.6666666666483</v>
      </c>
      <c r="C592" s="5">
        <v>2.4166097335306205</v>
      </c>
      <c r="D592" s="5"/>
      <c r="E592" s="29">
        <f t="shared" si="116"/>
        <v>-1247.5179136184995</v>
      </c>
      <c r="F592" s="2">
        <f t="shared" si="114"/>
        <v>1105.2044304013004</v>
      </c>
      <c r="G592" s="49" t="s">
        <v>20</v>
      </c>
      <c r="H592" s="5">
        <v>-80.717522223900005</v>
      </c>
      <c r="I592" s="5">
        <v>76.546195429299999</v>
      </c>
      <c r="J592" s="72">
        <f ca="1">INDEX(OFFSET(G579,L591,0,64-L591,2),MATCH("Треугольник",OFFSET(G579,L591,0,64-L591,1),0),2)</f>
        <v>52.194576883099998</v>
      </c>
      <c r="K592" s="63">
        <f ca="1">INDEX(H579:I642,MATCH(J592,H579:H642,0),2)</f>
        <v>138.74238813829999</v>
      </c>
      <c r="L592" s="66">
        <f t="shared" ca="1" si="117"/>
        <v>43</v>
      </c>
    </row>
    <row r="593" spans="1:12" ht="13.5" thickBot="1" x14ac:dyDescent="0.25">
      <c r="A593" s="13">
        <v>10</v>
      </c>
      <c r="B593" s="5">
        <v>1666.6666666667206</v>
      </c>
      <c r="C593" s="5">
        <v>2.8999316802367172</v>
      </c>
      <c r="D593" s="5"/>
      <c r="E593" s="29">
        <f t="shared" si="116"/>
        <v>-1618.2363623767999</v>
      </c>
      <c r="F593" s="2">
        <f t="shared" si="114"/>
        <v>398.85944047930013</v>
      </c>
      <c r="G593" s="54" t="s">
        <v>25</v>
      </c>
      <c r="H593" s="5">
        <v>-51.3310005198</v>
      </c>
      <c r="I593" s="5">
        <v>72.708501139000006</v>
      </c>
      <c r="J593" s="72">
        <f ca="1">INDEX(OFFSET(G579,L592,0,64-L592,2),MATCH("Треугольник",OFFSET(G579,L592,0,64-L592,1),0),2)</f>
        <v>-48.869045134399997</v>
      </c>
      <c r="K593" s="63">
        <f ca="1">INDEX(H579:I642,MATCH(J593,H579:H642,0),2)</f>
        <v>186.73757851689999</v>
      </c>
      <c r="L593" s="66">
        <f t="shared" ca="1" si="117"/>
        <v>47</v>
      </c>
    </row>
    <row r="594" spans="1:12" ht="13.5" thickBot="1" x14ac:dyDescent="0.25">
      <c r="A594" s="13">
        <v>10</v>
      </c>
      <c r="B594" s="5">
        <v>1666.6666666667206</v>
      </c>
      <c r="C594" s="5">
        <v>3.383253626942869</v>
      </c>
      <c r="D594" s="5"/>
      <c r="E594" s="29">
        <f t="shared" si="116"/>
        <v>-1618.2363623767999</v>
      </c>
      <c r="F594" s="2">
        <f t="shared" si="114"/>
        <v>-398.85944047929974</v>
      </c>
      <c r="G594" s="50" t="s">
        <v>19</v>
      </c>
      <c r="H594" s="5">
        <v>-28.825345953999999</v>
      </c>
      <c r="I594" s="5">
        <v>93.759304294900005</v>
      </c>
      <c r="J594" s="72">
        <f ca="1">INDEX(OFFSET(G579,L593,0,64-L593,2),MATCH("Треугольник",OFFSET(G579,L593,0,64-L593,1),0),2)</f>
        <v>72.536479007899999</v>
      </c>
      <c r="K594" s="63">
        <f ca="1">INDEX(H579:I642,MATCH(J594,H579:H642,0),2)</f>
        <v>130.66051254409999</v>
      </c>
      <c r="L594" s="69">
        <f t="shared" ca="1" si="117"/>
        <v>63</v>
      </c>
    </row>
    <row r="595" spans="1:12" ht="13.5" thickBot="1" x14ac:dyDescent="0.25">
      <c r="A595" s="13">
        <v>10</v>
      </c>
      <c r="B595" s="5">
        <v>1666.6666666666483</v>
      </c>
      <c r="C595" s="5">
        <v>3.8665755736489658</v>
      </c>
      <c r="D595" s="5"/>
      <c r="E595" s="29">
        <f t="shared" si="116"/>
        <v>-1247.5179136184997</v>
      </c>
      <c r="F595" s="2">
        <f t="shared" si="114"/>
        <v>-1105.2044304013</v>
      </c>
      <c r="G595" s="51" t="s">
        <v>22</v>
      </c>
      <c r="H595" s="5">
        <v>-37.287452361100001</v>
      </c>
      <c r="I595" s="5">
        <v>101.38991111049999</v>
      </c>
      <c r="J595" s="62">
        <f ca="1">INDEX(G579:H642,MATCH("Круг",OFFSET(G579,0,0,64,1),0),2)</f>
        <v>-24.874212691</v>
      </c>
      <c r="K595" s="63">
        <f ca="1">INDEX(H579:I642,MATCH(J595,H579:H642,0),2)</f>
        <v>98.018091841300006</v>
      </c>
      <c r="L595" s="64">
        <f>MATCH("Круг",$G$131:$G$194,0)</f>
        <v>3</v>
      </c>
    </row>
    <row r="596" spans="1:12" ht="13.5" thickBot="1" x14ac:dyDescent="0.25">
      <c r="A596" s="13">
        <v>10</v>
      </c>
      <c r="B596" s="5">
        <v>1666.6666666666774</v>
      </c>
      <c r="C596" s="5">
        <v>4.3498975203550962</v>
      </c>
      <c r="D596" s="5"/>
      <c r="E596" s="29">
        <f t="shared" si="116"/>
        <v>-591.00814507089979</v>
      </c>
      <c r="F596" s="2">
        <f t="shared" si="114"/>
        <v>-1558.3604044757001</v>
      </c>
      <c r="G596" s="49" t="s">
        <v>20</v>
      </c>
      <c r="H596" s="5">
        <v>-33.147024696800003</v>
      </c>
      <c r="I596" s="5">
        <v>100.3594933932</v>
      </c>
      <c r="J596" s="65">
        <f ca="1">INDEX(OFFSET(G579,L595,0,64-L595,2),MATCH("Круг",OFFSET(G579,L595,0,64-L595,1),0),2)</f>
        <v>-32.625888340800003</v>
      </c>
      <c r="K596" s="63">
        <f ca="1">INDEX(H579:I642,MATCH(J596,H579:H642,0),2)</f>
        <v>92.461075015700004</v>
      </c>
      <c r="L596" s="66">
        <f ca="1">MATCH("Круг",OFFSET($G$131,L595,0,64-L595,1),0)+L595</f>
        <v>7</v>
      </c>
    </row>
    <row r="597" spans="1:12" ht="13.5" thickBot="1" x14ac:dyDescent="0.25">
      <c r="A597" s="13">
        <v>10</v>
      </c>
      <c r="B597" s="5">
        <v>1666.6666666666429</v>
      </c>
      <c r="C597" s="5">
        <v>4.8332194670612187</v>
      </c>
      <c r="D597" s="5"/>
      <c r="E597" s="29">
        <f t="shared" si="116"/>
        <v>200.89446709219953</v>
      </c>
      <c r="F597" s="2">
        <f t="shared" si="114"/>
        <v>-1654.5147901634</v>
      </c>
      <c r="G597" s="52" t="s">
        <v>23</v>
      </c>
      <c r="H597" s="5">
        <v>-24.756339558499999</v>
      </c>
      <c r="I597" s="5">
        <v>110.5936308715</v>
      </c>
      <c r="J597" s="65">
        <f ca="1">INDEX(OFFSET(G579,L596,0,64-L596,2),MATCH("Круг",OFFSET(G579,L596,0,64-L596,1),0),2)</f>
        <v>-28.825345953999999</v>
      </c>
      <c r="K597" s="63">
        <f ca="1">INDEX(H579:I642,MATCH(J597,H579:H642,0),2)</f>
        <v>93.759304294900005</v>
      </c>
      <c r="L597" s="66">
        <f t="shared" ref="L597:L605" ca="1" si="118">MATCH("Круг",OFFSET($G$131,L596,0,64-L596,1),0)+L596</f>
        <v>16</v>
      </c>
    </row>
    <row r="598" spans="1:12" ht="13.5" thickBot="1" x14ac:dyDescent="0.25">
      <c r="A598" s="13">
        <v>10</v>
      </c>
      <c r="B598" s="5">
        <v>1666.666666666667</v>
      </c>
      <c r="C598" s="5">
        <v>5.3165414137673714</v>
      </c>
      <c r="D598" s="5"/>
      <c r="E598" s="29">
        <f t="shared" si="116"/>
        <v>946.77457788529966</v>
      </c>
      <c r="F598" s="2">
        <f t="shared" si="114"/>
        <v>-1371.6397764894002</v>
      </c>
      <c r="G598" s="51" t="s">
        <v>22</v>
      </c>
      <c r="H598" s="5">
        <v>-14.892392361600001</v>
      </c>
      <c r="I598" s="5">
        <v>102.300424408</v>
      </c>
      <c r="J598" s="65">
        <f ca="1">INDEX(OFFSET(G579,L597,0,64-L597,2),MATCH("Круг",OFFSET(G579,L597,0,64-L597,1),0),2)</f>
        <v>-2.4615545972000001</v>
      </c>
      <c r="K598" s="63">
        <f ca="1">INDEX(H579:I642,MATCH(J598,H579:H642,0),2)</f>
        <v>97.741790593999994</v>
      </c>
      <c r="L598" s="66">
        <f t="shared" ca="1" si="118"/>
        <v>21</v>
      </c>
    </row>
    <row r="599" spans="1:12" ht="13.5" thickBot="1" x14ac:dyDescent="0.25">
      <c r="A599" s="13">
        <v>10</v>
      </c>
      <c r="B599" s="5">
        <v>1666.666666666689</v>
      </c>
      <c r="C599" s="5">
        <v>5.7998633604735037</v>
      </c>
      <c r="D599" s="5"/>
      <c r="E599" s="29">
        <f t="shared" si="116"/>
        <v>1475.7600427554</v>
      </c>
      <c r="F599" s="2">
        <f t="shared" si="114"/>
        <v>-774.53862007290002</v>
      </c>
      <c r="G599" s="50" t="s">
        <v>19</v>
      </c>
      <c r="H599" s="5">
        <v>-2.4615545972000001</v>
      </c>
      <c r="I599" s="5">
        <v>97.741790593999994</v>
      </c>
      <c r="J599" s="65">
        <f ca="1">INDEX(OFFSET(G579,L598,0,64-L598,2),MATCH("Круг",OFFSET(G579,L598,0,64-L598,1),0),2)</f>
        <v>-19.207286189600001</v>
      </c>
      <c r="K599" s="63">
        <f ca="1">INDEX(H579:I642,MATCH(J599,H579:H642,0),2)</f>
        <v>121.17418634320001</v>
      </c>
      <c r="L599" s="66">
        <f t="shared" ca="1" si="118"/>
        <v>23</v>
      </c>
    </row>
    <row r="600" spans="1:12" ht="13.5" thickBot="1" x14ac:dyDescent="0.25">
      <c r="A600" s="13">
        <v>10</v>
      </c>
      <c r="B600" s="5">
        <v>2333.3333333332998</v>
      </c>
      <c r="C600" s="5">
        <v>0</v>
      </c>
      <c r="D600" s="5"/>
      <c r="E600" s="29">
        <f t="shared" si="116"/>
        <v>2333.3333333332998</v>
      </c>
      <c r="F600" s="2">
        <f t="shared" si="114"/>
        <v>0</v>
      </c>
      <c r="G600" s="49" t="s">
        <v>20</v>
      </c>
      <c r="H600" s="5">
        <v>24.508703333300002</v>
      </c>
      <c r="I600" s="5">
        <v>124.6687811683</v>
      </c>
      <c r="J600" s="65">
        <f ca="1">INDEX(OFFSET(G579,L599,0,64-L599,2),MATCH("Круг",OFFSET(G579,L599,0,64-L599,1),0),2)</f>
        <v>-32.181848768800002</v>
      </c>
      <c r="K600" s="63">
        <f ca="1">INDEX(H579:I642,MATCH(J600,H579:H642,0),2)</f>
        <v>164.34833801939999</v>
      </c>
      <c r="L600" s="66">
        <f t="shared" ca="1" si="118"/>
        <v>26</v>
      </c>
    </row>
    <row r="601" spans="1:12" ht="13.5" thickBot="1" x14ac:dyDescent="0.25">
      <c r="A601" s="13">
        <v>10</v>
      </c>
      <c r="B601" s="5">
        <v>2333.3333333333421</v>
      </c>
      <c r="C601" s="5">
        <v>0.33069396353575364</v>
      </c>
      <c r="D601" s="5"/>
      <c r="E601" s="29">
        <f t="shared" si="116"/>
        <v>2206.9068973015001</v>
      </c>
      <c r="F601" s="2">
        <f t="shared" si="114"/>
        <v>757.63209481089996</v>
      </c>
      <c r="G601" s="50" t="s">
        <v>19</v>
      </c>
      <c r="H601" s="5">
        <v>-19.207286189600001</v>
      </c>
      <c r="I601" s="5">
        <v>121.17418634320001</v>
      </c>
      <c r="J601" s="65">
        <f ca="1">INDEX(OFFSET(G579,L600,0,64-L600,2),MATCH("Круг",OFFSET(G579,L600,0,64-L600,1),0),2)</f>
        <v>-56.754353336599998</v>
      </c>
      <c r="K601" s="63">
        <f ca="1">INDEX(H579:I642,MATCH(J601,H579:H642,0),2)</f>
        <v>99.105847142000002</v>
      </c>
      <c r="L601" s="66">
        <f t="shared" ca="1" si="118"/>
        <v>30</v>
      </c>
    </row>
    <row r="602" spans="1:12" ht="13.5" thickBot="1" x14ac:dyDescent="0.25">
      <c r="A602" s="13">
        <v>10</v>
      </c>
      <c r="B602" s="5">
        <v>2333.3333333333767</v>
      </c>
      <c r="C602" s="5">
        <v>0.66138792707152561</v>
      </c>
      <c r="D602" s="5"/>
      <c r="E602" s="29">
        <f t="shared" si="116"/>
        <v>1841.3278552583001</v>
      </c>
      <c r="F602" s="2">
        <f t="shared" si="114"/>
        <v>1433.1629962759</v>
      </c>
      <c r="G602" s="53" t="s">
        <v>24</v>
      </c>
      <c r="H602" s="5">
        <v>-2.2656175131</v>
      </c>
      <c r="I602" s="5">
        <v>130.46380646380001</v>
      </c>
      <c r="J602" s="65">
        <f ca="1">INDEX(OFFSET(G579,L601,0,64-L601,2),MATCH("Круг",OFFSET(G579,L601,0,64-L601,1),0),2)</f>
        <v>-34.7581454197</v>
      </c>
      <c r="K602" s="63">
        <f ca="1">INDEX(H579:I642,MATCH(J602,H579:H642,0),2)</f>
        <v>96.914331328399996</v>
      </c>
      <c r="L602" s="66">
        <f t="shared" ca="1" si="118"/>
        <v>34</v>
      </c>
    </row>
    <row r="603" spans="1:12" ht="13.5" thickBot="1" x14ac:dyDescent="0.25">
      <c r="A603" s="13">
        <v>10</v>
      </c>
      <c r="B603" s="5">
        <v>2333.3333333332894</v>
      </c>
      <c r="C603" s="5">
        <v>0.99208189060730567</v>
      </c>
      <c r="D603" s="5"/>
      <c r="E603" s="29">
        <f t="shared" si="116"/>
        <v>1276.2123689523003</v>
      </c>
      <c r="F603" s="2">
        <f t="shared" si="114"/>
        <v>1953.3884492791999</v>
      </c>
      <c r="G603" s="48" t="s">
        <v>21</v>
      </c>
      <c r="H603" s="5">
        <v>-27.073316268100001</v>
      </c>
      <c r="I603" s="5">
        <v>169.10885032069999</v>
      </c>
      <c r="J603" s="65">
        <f ca="1">INDEX(OFFSET(G579,L602,0,64-L602,2),MATCH("Круг",OFFSET(G579,L602,0,64-L602,1),0),2)</f>
        <v>-57.951834047299997</v>
      </c>
      <c r="K603" s="63">
        <f ca="1">INDEX(H579:I642,MATCH(J603,H579:H642,0),2)</f>
        <v>191.77487822910001</v>
      </c>
      <c r="L603" s="66">
        <f t="shared" ca="1" si="118"/>
        <v>48</v>
      </c>
    </row>
    <row r="604" spans="1:12" ht="13.5" thickBot="1" x14ac:dyDescent="0.25">
      <c r="A604" s="13">
        <v>10</v>
      </c>
      <c r="B604" s="5">
        <v>2333.3333333332971</v>
      </c>
      <c r="C604" s="5">
        <v>1.3227758541430661</v>
      </c>
      <c r="D604" s="5"/>
      <c r="E604" s="29">
        <f t="shared" si="116"/>
        <v>572.79946999519984</v>
      </c>
      <c r="F604" s="2">
        <f t="shared" si="114"/>
        <v>2261.9339538583999</v>
      </c>
      <c r="G604" s="50" t="s">
        <v>19</v>
      </c>
      <c r="H604" s="5">
        <v>-32.181848768800002</v>
      </c>
      <c r="I604" s="5">
        <v>164.34833801939999</v>
      </c>
      <c r="J604" s="65">
        <f ca="1">INDEX(OFFSET(G579,L603,0,64-L603,2),MATCH("Круг",OFFSET(G579,L603,0,64-L603,1),0),2)</f>
        <v>-103.1790540578</v>
      </c>
      <c r="K604" s="63">
        <f ca="1">INDEX(H579:I642,MATCH(J604,H579:H642,0),2)</f>
        <v>148.59701198479999</v>
      </c>
      <c r="L604" s="66">
        <f t="shared" ca="1" si="118"/>
        <v>58</v>
      </c>
    </row>
    <row r="605" spans="1:12" ht="13.5" thickBot="1" x14ac:dyDescent="0.25">
      <c r="A605" s="13">
        <v>10</v>
      </c>
      <c r="B605" s="5">
        <v>2333.3333333333667</v>
      </c>
      <c r="C605" s="5">
        <v>1.6534698176788183</v>
      </c>
      <c r="D605" s="5"/>
      <c r="E605" s="29">
        <f t="shared" si="116"/>
        <v>-192.68513943539773</v>
      </c>
      <c r="F605" s="2">
        <f t="shared" si="114"/>
        <v>2325.3638170156</v>
      </c>
      <c r="G605" s="51" t="s">
        <v>22</v>
      </c>
      <c r="H605" s="5">
        <v>-52.826917785600003</v>
      </c>
      <c r="I605" s="5">
        <v>143.15145900179999</v>
      </c>
      <c r="J605" s="65">
        <f ca="1">INDEX(OFFSET(G579,L604,0,64-L604,2),MATCH("Круг",OFFSET(G579,L604,0,64-L604,1),0),2)</f>
        <v>19.192211826800001</v>
      </c>
      <c r="K605" s="63">
        <f ca="1">INDEX(H579:I642,MATCH(J605,H579:H642,0),2)</f>
        <v>113.77238939359999</v>
      </c>
      <c r="L605" s="66">
        <f t="shared" ca="1" si="118"/>
        <v>61</v>
      </c>
    </row>
    <row r="606" spans="1:12" ht="13.5" thickBot="1" x14ac:dyDescent="0.25">
      <c r="A606" s="13">
        <v>10</v>
      </c>
      <c r="B606" s="5">
        <v>2333.3333333333476</v>
      </c>
      <c r="C606" s="5">
        <v>1.9841637812146209</v>
      </c>
      <c r="D606" s="5"/>
      <c r="E606" s="29">
        <f t="shared" si="116"/>
        <v>-937.28932419029911</v>
      </c>
      <c r="F606" s="2">
        <f t="shared" si="114"/>
        <v>2136.8044288617998</v>
      </c>
      <c r="G606" s="52" t="s">
        <v>23</v>
      </c>
      <c r="H606" s="5">
        <v>-57.0150233775</v>
      </c>
      <c r="I606" s="5">
        <v>118.9057508584</v>
      </c>
      <c r="J606" s="62">
        <f ca="1">INDEX(G579:H642,MATCH("Крест",OFFSET(G579,0,0,64,1),0),2)</f>
        <v>-42.986251333600002</v>
      </c>
      <c r="K606" s="63">
        <f ca="1">INDEX(H579:I642,MATCH(J606,H579:H642,0),2)</f>
        <v>77.764386995799995</v>
      </c>
      <c r="L606" s="64">
        <f>MATCH("Крест",$G$67:$G$130,0)</f>
        <v>4</v>
      </c>
    </row>
    <row r="607" spans="1:12" ht="13.5" thickBot="1" x14ac:dyDescent="0.25">
      <c r="A607" s="13">
        <v>10</v>
      </c>
      <c r="B607" s="5">
        <v>2333.333333333333</v>
      </c>
      <c r="C607" s="5">
        <v>2.3148577447503573</v>
      </c>
      <c r="D607" s="5"/>
      <c r="E607" s="29">
        <f t="shared" si="116"/>
        <v>-1580.3236671267005</v>
      </c>
      <c r="F607" s="2">
        <f t="shared" si="114"/>
        <v>1716.689124904</v>
      </c>
      <c r="G607" s="48" t="s">
        <v>21</v>
      </c>
      <c r="H607" s="5">
        <v>-227.3162312014</v>
      </c>
      <c r="I607" s="5">
        <v>213.24969737059999</v>
      </c>
      <c r="J607" s="65">
        <f ca="1">INDEX(OFFSET(G579,L606,0,64-L606,2),MATCH("Крест",OFFSET(G579,L606,0,64-L606,1),0),2)</f>
        <v>-21.144088079399999</v>
      </c>
      <c r="K607" s="63">
        <f ca="1">INDEX(H579:I642,MATCH(J607,H579:H642,0),2)</f>
        <v>95.414621728699998</v>
      </c>
      <c r="L607" s="66">
        <f ca="1">MATCH("Крест",OFFSET($G$67,L606,0,64-L606,1),0)+L606</f>
        <v>10</v>
      </c>
    </row>
    <row r="608" spans="1:12" ht="13.5" thickBot="1" x14ac:dyDescent="0.25">
      <c r="A608" s="13">
        <v>10</v>
      </c>
      <c r="B608" s="5">
        <v>2333.3333333333239</v>
      </c>
      <c r="C608" s="5">
        <v>2.6455517082861419</v>
      </c>
      <c r="D608" s="5"/>
      <c r="E608" s="29">
        <f t="shared" si="116"/>
        <v>-2052.1054194817998</v>
      </c>
      <c r="F608" s="2">
        <f t="shared" si="114"/>
        <v>1110.5439170865</v>
      </c>
      <c r="G608" s="50" t="s">
        <v>19</v>
      </c>
      <c r="H608" s="5">
        <v>-56.754353336599998</v>
      </c>
      <c r="I608" s="5">
        <v>99.105847142000002</v>
      </c>
      <c r="J608" s="65">
        <f ca="1">INDEX(OFFSET(G579,L607,0,64-L607,2),MATCH("Крест",OFFSET(G579,L607,0,64-L607,1),0),2)</f>
        <v>-37.287452361100001</v>
      </c>
      <c r="K608" s="63">
        <f ca="1">INDEX(H579:I642,MATCH(J608,H579:H642,0),2)</f>
        <v>101.38991111049999</v>
      </c>
      <c r="L608" s="66">
        <f t="shared" ref="L608:L616" ca="1" si="119">MATCH("Крест",OFFSET($G$67,L607,0,64-L607,1),0)+L607</f>
        <v>17</v>
      </c>
    </row>
    <row r="609" spans="1:12" ht="13.5" thickBot="1" x14ac:dyDescent="0.25">
      <c r="A609" s="13">
        <v>10</v>
      </c>
      <c r="B609" s="5">
        <v>2333.3333333333512</v>
      </c>
      <c r="C609" s="5">
        <v>2.9762456718219017</v>
      </c>
      <c r="D609" s="5"/>
      <c r="E609" s="29">
        <f t="shared" si="116"/>
        <v>-2301.5097079397001</v>
      </c>
      <c r="F609" s="2">
        <f t="shared" si="114"/>
        <v>384.05404398839971</v>
      </c>
      <c r="G609" s="51" t="s">
        <v>22</v>
      </c>
      <c r="H609" s="5">
        <v>-60.187327740599997</v>
      </c>
      <c r="I609" s="5">
        <v>90.303056241700006</v>
      </c>
      <c r="J609" s="65">
        <f ca="1">INDEX(OFFSET(G579,L608,0,64-L608,2),MATCH("Крест",OFFSET(G579,L608,0,64-L608,1),0),2)</f>
        <v>-14.892392361600001</v>
      </c>
      <c r="K609" s="63">
        <f ca="1">INDEX(H579:I642,MATCH(J609,H579:H642,0),2)</f>
        <v>102.300424408</v>
      </c>
      <c r="L609" s="66">
        <f t="shared" ca="1" si="119"/>
        <v>20</v>
      </c>
    </row>
    <row r="610" spans="1:12" ht="13.5" thickBot="1" x14ac:dyDescent="0.25">
      <c r="A610" s="13">
        <v>10</v>
      </c>
      <c r="B610" s="5">
        <v>2333.3333333333512</v>
      </c>
      <c r="C610" s="5">
        <v>3.3069396353576845</v>
      </c>
      <c r="D610" s="5"/>
      <c r="E610" s="29">
        <f t="shared" si="116"/>
        <v>-2301.5097079397001</v>
      </c>
      <c r="F610" s="2">
        <f t="shared" si="114"/>
        <v>-384.0540439883992</v>
      </c>
      <c r="G610" s="49" t="s">
        <v>20</v>
      </c>
      <c r="H610" s="5">
        <v>-56.568176444300001</v>
      </c>
      <c r="I610" s="5">
        <v>88.435302474799997</v>
      </c>
      <c r="J610" s="65">
        <f ca="1">INDEX(OFFSET(G579,L609,0,64-L609,2),MATCH("Крест",OFFSET(G579,L609,0,64-L609,1),0),2)</f>
        <v>-52.826917785600003</v>
      </c>
      <c r="K610" s="63">
        <f ca="1">INDEX(H579:I642,MATCH(J610,H579:H642,0),2)</f>
        <v>143.15145900179999</v>
      </c>
      <c r="L610" s="66">
        <f t="shared" ca="1" si="119"/>
        <v>27</v>
      </c>
    </row>
    <row r="611" spans="1:12" ht="13.5" thickBot="1" x14ac:dyDescent="0.25">
      <c r="A611" s="13">
        <v>10</v>
      </c>
      <c r="B611" s="5">
        <v>2333.3333333333239</v>
      </c>
      <c r="C611" s="5">
        <v>3.6376335988934443</v>
      </c>
      <c r="D611" s="5"/>
      <c r="E611" s="29">
        <f t="shared" si="116"/>
        <v>-2052.1054194818003</v>
      </c>
      <c r="F611" s="2">
        <f t="shared" si="114"/>
        <v>-1110.5439170864993</v>
      </c>
      <c r="G611" s="52" t="s">
        <v>23</v>
      </c>
      <c r="H611" s="5">
        <v>-60.293976452800003</v>
      </c>
      <c r="I611" s="5">
        <v>85.817213816000006</v>
      </c>
      <c r="J611" s="65">
        <f ca="1">INDEX(OFFSET(G579,L610,0,64-L610,2),MATCH("Крест",OFFSET(G579,L610,0,64-L610,1),0),2)</f>
        <v>-60.187327740599997</v>
      </c>
      <c r="K611" s="63">
        <f ca="1">INDEX(H579:I642,MATCH(J611,H579:H642,0),2)</f>
        <v>90.303056241700006</v>
      </c>
      <c r="L611" s="66">
        <f t="shared" ca="1" si="119"/>
        <v>31</v>
      </c>
    </row>
    <row r="612" spans="1:12" ht="13.5" thickBot="1" x14ac:dyDescent="0.25">
      <c r="A612" s="13">
        <v>10</v>
      </c>
      <c r="B612" s="5">
        <v>2333.333333333333</v>
      </c>
      <c r="C612" s="5">
        <v>3.9683275624292289</v>
      </c>
      <c r="D612" s="5"/>
      <c r="E612" s="29">
        <f t="shared" si="116"/>
        <v>-1580.3236671267007</v>
      </c>
      <c r="F612" s="2">
        <f t="shared" si="114"/>
        <v>-1716.6891249039993</v>
      </c>
      <c r="G612" s="50" t="s">
        <v>19</v>
      </c>
      <c r="H612" s="5">
        <v>-34.7581454197</v>
      </c>
      <c r="I612" s="5">
        <v>96.914331328399996</v>
      </c>
      <c r="J612" s="65">
        <f ca="1">INDEX(OFFSET(G579,L611,0,64-L611,2),MATCH("Крест",OFFSET(G579,L611,0,64-L611,1),0),2)</f>
        <v>-76.921778394100002</v>
      </c>
      <c r="K612" s="63">
        <f ca="1">INDEX(H579:I642,MATCH(J612,H579:H642,0),2)</f>
        <v>337.85995201460003</v>
      </c>
      <c r="L612" s="66">
        <f t="shared" ca="1" si="119"/>
        <v>45</v>
      </c>
    </row>
    <row r="613" spans="1:12" ht="13.5" thickBot="1" x14ac:dyDescent="0.25">
      <c r="A613" s="13">
        <v>10</v>
      </c>
      <c r="B613" s="5">
        <v>2333.3333333333476</v>
      </c>
      <c r="C613" s="5">
        <v>4.2990215259649656</v>
      </c>
      <c r="D613" s="5"/>
      <c r="E613" s="29">
        <f t="shared" si="116"/>
        <v>-937.28932419029911</v>
      </c>
      <c r="F613" s="2">
        <f t="shared" si="114"/>
        <v>-2136.8044288617998</v>
      </c>
      <c r="G613" s="54" t="s">
        <v>25</v>
      </c>
      <c r="H613" s="5">
        <v>-35.183563998899999</v>
      </c>
      <c r="I613" s="5">
        <v>119.43446625040001</v>
      </c>
      <c r="J613" s="65">
        <f ca="1">INDEX(OFFSET(G579,L612,0,64-L612,2),MATCH("Крест",OFFSET(G579,L612,0,64-L612,1),0),2)</f>
        <v>-66.357744868899999</v>
      </c>
      <c r="K613" s="63">
        <f ca="1">INDEX(H579:I642,MATCH(J613,H579:H642,0),2)</f>
        <v>93.872171868300001</v>
      </c>
      <c r="L613" s="66">
        <f t="shared" ca="1" si="119"/>
        <v>50</v>
      </c>
    </row>
    <row r="614" spans="1:12" ht="13.5" thickBot="1" x14ac:dyDescent="0.25">
      <c r="A614" s="13">
        <v>10</v>
      </c>
      <c r="B614" s="5">
        <v>2333.3333333333667</v>
      </c>
      <c r="C614" s="5">
        <v>4.6297154895007679</v>
      </c>
      <c r="D614" s="5"/>
      <c r="E614" s="29">
        <f t="shared" si="116"/>
        <v>-192.6851394353983</v>
      </c>
      <c r="F614" s="2">
        <f t="shared" si="114"/>
        <v>-2325.3638170156</v>
      </c>
      <c r="G614" s="53" t="s">
        <v>24</v>
      </c>
      <c r="H614" s="5">
        <v>-19.6450418756</v>
      </c>
      <c r="I614" s="5">
        <v>133.14471004059999</v>
      </c>
      <c r="J614" s="65">
        <f ca="1">INDEX(OFFSET(G579,L613,0,64-L613,2),MATCH("Крест",OFFSET(G579,L613,0,64-L613,1),0),2)</f>
        <v>-137.0710326137</v>
      </c>
      <c r="K614" s="63">
        <f ca="1">INDEX(H579:I642,MATCH(J614,H579:H642,0),2)</f>
        <v>180.4692829613</v>
      </c>
      <c r="L614" s="66">
        <f t="shared" ca="1" si="119"/>
        <v>57</v>
      </c>
    </row>
    <row r="615" spans="1:12" ht="13.5" thickBot="1" x14ac:dyDescent="0.25">
      <c r="A615" s="13">
        <v>10</v>
      </c>
      <c r="B615" s="5">
        <v>2333.3333333332971</v>
      </c>
      <c r="C615" s="5">
        <v>4.9604094530365206</v>
      </c>
      <c r="D615" s="5"/>
      <c r="E615" s="29">
        <f t="shared" si="116"/>
        <v>572.7994699952003</v>
      </c>
      <c r="F615" s="2">
        <f t="shared" si="114"/>
        <v>-2261.9339538583995</v>
      </c>
      <c r="G615" s="49" t="s">
        <v>20</v>
      </c>
      <c r="H615" s="5">
        <v>6.0500008557999996</v>
      </c>
      <c r="I615" s="5">
        <v>133.2989809092</v>
      </c>
      <c r="J615" s="65">
        <f ca="1">INDEX(OFFSET(G579,L614,0,64-L614,2),MATCH("Крест",OFFSET(G579,L614,0,64-L614,1),0),2)</f>
        <v>-0.88376154070000001</v>
      </c>
      <c r="K615" s="63">
        <f ca="1">INDEX(H579:I642,MATCH(J615,H579:H642,0),2)</f>
        <v>108.77523523249999</v>
      </c>
      <c r="L615" s="66">
        <f t="shared" ca="1" si="119"/>
        <v>60</v>
      </c>
    </row>
    <row r="616" spans="1:12" ht="13.5" thickBot="1" x14ac:dyDescent="0.25">
      <c r="A616" s="13">
        <v>10</v>
      </c>
      <c r="B616" s="5">
        <v>2333.3333333332894</v>
      </c>
      <c r="C616" s="5">
        <v>5.2911034165722803</v>
      </c>
      <c r="D616" s="5"/>
      <c r="E616" s="29">
        <f t="shared" si="116"/>
        <v>1276.2123689522996</v>
      </c>
      <c r="F616" s="2">
        <f t="shared" si="114"/>
        <v>-1953.3884492792004</v>
      </c>
      <c r="G616" s="54" t="s">
        <v>25</v>
      </c>
      <c r="H616" s="5">
        <v>35.3721167558</v>
      </c>
      <c r="I616" s="5">
        <v>137.27077558600001</v>
      </c>
      <c r="J616" s="65">
        <f ca="1">INDEX(OFFSET(G579,L615,0,64-L615,2),MATCH("Крест",OFFSET(G579,L615,0,64-L615,1),0),2)</f>
        <v>73.164292386100001</v>
      </c>
      <c r="K616" s="63">
        <f ca="1">INDEX(H579:I642,MATCH(J616,H579:H642,0),2)</f>
        <v>103.8781932975</v>
      </c>
      <c r="L616" s="69">
        <f t="shared" ca="1" si="119"/>
        <v>64</v>
      </c>
    </row>
    <row r="617" spans="1:12" ht="13.5" thickBot="1" x14ac:dyDescent="0.25">
      <c r="A617" s="13">
        <v>10</v>
      </c>
      <c r="B617" s="5">
        <v>2333.3333333333767</v>
      </c>
      <c r="C617" s="5">
        <v>5.6217973801080605</v>
      </c>
      <c r="D617" s="5"/>
      <c r="E617" s="29">
        <f t="shared" si="116"/>
        <v>1841.3278552582997</v>
      </c>
      <c r="F617" s="2">
        <f t="shared" si="114"/>
        <v>-1433.1629962759009</v>
      </c>
      <c r="G617" s="48" t="s">
        <v>21</v>
      </c>
      <c r="H617" s="5">
        <v>40.487416645099998</v>
      </c>
      <c r="I617" s="5">
        <v>115.42894002449999</v>
      </c>
      <c r="J617" s="62">
        <f ca="1">INDEX(G579:H642,MATCH("ГорЛиния",OFFSET(G579,0,0,64,1),0),2)</f>
        <v>-46.543858560799997</v>
      </c>
      <c r="K617" s="63">
        <f ca="1">INDEX(H579:I642,MATCH(J617,H579:H642,0),2)</f>
        <v>93.983879426200005</v>
      </c>
      <c r="L617" s="64">
        <f>MATCH("ГорЛиния",$G$67:$G$130,0)</f>
        <v>5</v>
      </c>
    </row>
    <row r="618" spans="1:12" ht="13.5" thickBot="1" x14ac:dyDescent="0.25">
      <c r="A618" s="13">
        <v>10</v>
      </c>
      <c r="B618" s="5">
        <v>2333.3333333333421</v>
      </c>
      <c r="C618" s="5">
        <v>5.9524913436438327</v>
      </c>
      <c r="D618" s="5"/>
      <c r="E618" s="29">
        <f t="shared" si="116"/>
        <v>2206.9068973014996</v>
      </c>
      <c r="F618" s="2">
        <f t="shared" si="114"/>
        <v>-757.63209481090018</v>
      </c>
      <c r="G618" s="52" t="s">
        <v>23</v>
      </c>
      <c r="H618" s="5">
        <v>33.548470111599997</v>
      </c>
      <c r="I618" s="5">
        <v>114.43106892759999</v>
      </c>
      <c r="J618" s="65">
        <f ca="1">INDEX(OFFSET(G579,L617,0,64-L617,2),MATCH("ГорЛиния",OFFSET(G579,L617,0,64-L617,1),0),2)</f>
        <v>-16.565989929800001</v>
      </c>
      <c r="K618" s="63">
        <f ca="1">INDEX(H579:I642,MATCH(J618,H579:H642,0),2)</f>
        <v>134.11330790080001</v>
      </c>
      <c r="L618" s="66">
        <f ca="1">MATCH("ГорЛиния",OFFSET($G$67,L617,0,64-L617,1),0)+L617</f>
        <v>11</v>
      </c>
    </row>
    <row r="619" spans="1:12" ht="13.5" thickBot="1" x14ac:dyDescent="0.25">
      <c r="A619" s="13">
        <v>10</v>
      </c>
      <c r="B619" s="5">
        <v>3000</v>
      </c>
      <c r="C619" s="5">
        <v>0</v>
      </c>
      <c r="D619" s="5"/>
      <c r="E619" s="29">
        <f t="shared" si="116"/>
        <v>3000</v>
      </c>
      <c r="F619" s="2">
        <f t="shared" si="114"/>
        <v>0</v>
      </c>
      <c r="G619" s="54" t="s">
        <v>25</v>
      </c>
      <c r="H619" s="5">
        <v>56.621276938400001</v>
      </c>
      <c r="I619" s="5">
        <v>134.66051836969999</v>
      </c>
      <c r="J619" s="65">
        <f ca="1">INDEX(OFFSET(G579,L618,0,64-L618,2),MATCH("ГорЛиния",OFFSET(G579,L618,0,64-L618,1),0),2)</f>
        <v>-24.756339558499999</v>
      </c>
      <c r="K619" s="63">
        <f ca="1">INDEX(H579:I642,MATCH(J619,H579:H642,0),2)</f>
        <v>110.5936308715</v>
      </c>
      <c r="L619" s="66">
        <f t="shared" ref="L619:L624" ca="1" si="120">MATCH("ГорЛиния",OFFSET($G$67,L618,0,64-L618,1),0)+L618</f>
        <v>19</v>
      </c>
    </row>
    <row r="620" spans="1:12" ht="13.5" thickBot="1" x14ac:dyDescent="0.25">
      <c r="A620" s="13">
        <v>10</v>
      </c>
      <c r="B620" s="5">
        <v>3000.000000000005</v>
      </c>
      <c r="C620" s="5">
        <v>0.26179938779916201</v>
      </c>
      <c r="D620" s="5"/>
      <c r="E620" s="29">
        <f t="shared" si="116"/>
        <v>2897.7774788672</v>
      </c>
      <c r="F620" s="2">
        <f t="shared" si="114"/>
        <v>776.45713530759997</v>
      </c>
      <c r="G620" s="52" t="s">
        <v>23</v>
      </c>
      <c r="H620" s="5">
        <v>57.795222742999997</v>
      </c>
      <c r="I620" s="5">
        <v>148.96099917980001</v>
      </c>
      <c r="J620" s="65">
        <f ca="1">INDEX(OFFSET(G579,L619,0,64-L619,2),MATCH("ГорЛиния",OFFSET(G579,L619,0,64-L619,1),0),2)</f>
        <v>-57.0150233775</v>
      </c>
      <c r="K620" s="63">
        <f ca="1">INDEX(H579:I642,MATCH(J620,H579:H642,0),2)</f>
        <v>118.9057508584</v>
      </c>
      <c r="L620" s="66">
        <f t="shared" ca="1" si="120"/>
        <v>28</v>
      </c>
    </row>
    <row r="621" spans="1:12" ht="13.5" thickBot="1" x14ac:dyDescent="0.25">
      <c r="A621" s="13">
        <v>10</v>
      </c>
      <c r="B621" s="5">
        <v>2999.9999999999864</v>
      </c>
      <c r="C621" s="5">
        <v>0.52359877559830148</v>
      </c>
      <c r="D621" s="5"/>
      <c r="E621" s="29">
        <f t="shared" si="116"/>
        <v>2598.0762113533001</v>
      </c>
      <c r="F621" s="2">
        <f t="shared" si="114"/>
        <v>1499.9999999999998</v>
      </c>
      <c r="G621" s="49" t="s">
        <v>20</v>
      </c>
      <c r="H621" s="5">
        <v>52.194576883099998</v>
      </c>
      <c r="I621" s="5">
        <v>138.74238813829999</v>
      </c>
      <c r="J621" s="65">
        <f ca="1">INDEX(OFFSET(G579,L620,0,64-L620,2),MATCH("ГорЛиния",OFFSET(G579,L620,0,64-L620,1),0),2)</f>
        <v>-60.293976452800003</v>
      </c>
      <c r="K621" s="63">
        <f ca="1">INDEX(H579:I642,MATCH(J621,H579:H642,0),2)</f>
        <v>85.817213816000006</v>
      </c>
      <c r="L621" s="66">
        <f t="shared" ca="1" si="120"/>
        <v>33</v>
      </c>
    </row>
    <row r="622" spans="1:12" ht="13.5" thickBot="1" x14ac:dyDescent="0.25">
      <c r="A622" s="13">
        <v>10</v>
      </c>
      <c r="B622" s="5">
        <v>2999.99999999994</v>
      </c>
      <c r="C622" s="5">
        <v>0.78539816339744839</v>
      </c>
      <c r="D622" s="5"/>
      <c r="E622" s="29">
        <f t="shared" si="116"/>
        <v>2121.3203435596001</v>
      </c>
      <c r="F622" s="2">
        <f t="shared" si="114"/>
        <v>2121.3203435596001</v>
      </c>
      <c r="G622" s="54" t="s">
        <v>25</v>
      </c>
      <c r="H622" s="5">
        <v>1.0780320993000001</v>
      </c>
      <c r="I622" s="5">
        <v>289.19374583439998</v>
      </c>
      <c r="J622" s="65">
        <f ca="1">INDEX(OFFSET(G579,L621,0,64-L621,2),MATCH("ГорЛиния",OFFSET(G579,L621,0,64-L621,1),0),2)</f>
        <v>33.548470111599997</v>
      </c>
      <c r="K622" s="63">
        <f ca="1">INDEX(H579:I642,MATCH(J622,H579:H642,0),2)</f>
        <v>114.43106892759999</v>
      </c>
      <c r="L622" s="66">
        <f t="shared" ca="1" si="120"/>
        <v>40</v>
      </c>
    </row>
    <row r="623" spans="1:12" ht="13.5" thickBot="1" x14ac:dyDescent="0.25">
      <c r="A623" s="13">
        <v>10</v>
      </c>
      <c r="B623" s="5">
        <v>2999.9999999999864</v>
      </c>
      <c r="C623" s="5">
        <v>1.047197551196595</v>
      </c>
      <c r="D623" s="5"/>
      <c r="E623" s="29">
        <f t="shared" si="116"/>
        <v>1500.0000000000005</v>
      </c>
      <c r="F623" s="2">
        <f t="shared" si="114"/>
        <v>2598.0762113533001</v>
      </c>
      <c r="G623" s="51" t="s">
        <v>22</v>
      </c>
      <c r="H623" s="5">
        <v>-76.921778394100002</v>
      </c>
      <c r="I623" s="5">
        <v>337.85995201460003</v>
      </c>
      <c r="J623" s="65">
        <f ca="1">INDEX(OFFSET(G579,L622,0,64-L622,2),MATCH("ГорЛиния",OFFSET(G579,L622,0,64-L622,1),0),2)</f>
        <v>57.795222742999997</v>
      </c>
      <c r="K623" s="63">
        <f ca="1">INDEX(H579:I642,MATCH(J623,H579:H642,0),2)</f>
        <v>148.96099917980001</v>
      </c>
      <c r="L623" s="66">
        <f t="shared" ca="1" si="120"/>
        <v>42</v>
      </c>
    </row>
    <row r="624" spans="1:12" ht="13.5" thickBot="1" x14ac:dyDescent="0.25">
      <c r="A624" s="13">
        <v>10</v>
      </c>
      <c r="B624" s="5">
        <v>3000.000000000005</v>
      </c>
      <c r="C624" s="5">
        <v>1.3089969389957348</v>
      </c>
      <c r="D624" s="5"/>
      <c r="E624" s="29">
        <f t="shared" si="116"/>
        <v>776.45713530759951</v>
      </c>
      <c r="F624" s="2">
        <f t="shared" si="114"/>
        <v>2897.7774788672</v>
      </c>
      <c r="G624" s="53" t="s">
        <v>24</v>
      </c>
      <c r="H624" s="5">
        <v>-60.279719919400002</v>
      </c>
      <c r="I624" s="5">
        <v>266.81848245110001</v>
      </c>
      <c r="J624" s="65">
        <f ca="1">INDEX(OFFSET(G579,L623,0,64-L623,2),MATCH("ГорЛиния",OFFSET(G579,L623,0,64-L623,1),0),2)</f>
        <v>-143.50515002949999</v>
      </c>
      <c r="K624" s="63">
        <f ca="1">INDEX(H579:I642,MATCH(J624,H579:H642,0),2)</f>
        <v>93.068638981199996</v>
      </c>
      <c r="L624" s="69">
        <f t="shared" ca="1" si="120"/>
        <v>52</v>
      </c>
    </row>
    <row r="625" spans="1:12" ht="13.5" thickBot="1" x14ac:dyDescent="0.25">
      <c r="A625" s="13">
        <v>10</v>
      </c>
      <c r="B625" s="5">
        <v>3000</v>
      </c>
      <c r="C625" s="5">
        <v>1.5707963267948966</v>
      </c>
      <c r="D625" s="5"/>
      <c r="E625" s="29">
        <f t="shared" si="116"/>
        <v>1.83772268236293E-13</v>
      </c>
      <c r="F625" s="2">
        <f t="shared" si="114"/>
        <v>3000</v>
      </c>
      <c r="G625" s="49" t="s">
        <v>20</v>
      </c>
      <c r="H625" s="5">
        <v>-48.869045134399997</v>
      </c>
      <c r="I625" s="5">
        <v>186.73757851689999</v>
      </c>
      <c r="J625" s="62">
        <f ca="1">INDEX(G579:H642,MATCH("Квадрат",OFFSET(G579,0,0,64,1),0),2)</f>
        <v>-51.006370310500003</v>
      </c>
      <c r="K625" s="63">
        <f ca="1">INDEX(H579:I642,MATCH(J625,H579:H642,0),2)</f>
        <v>89.175500258200003</v>
      </c>
      <c r="L625" s="64">
        <f>MATCH("Квадрат",$G$67:$G$130,0)</f>
        <v>6</v>
      </c>
    </row>
    <row r="626" spans="1:12" ht="13.5" thickBot="1" x14ac:dyDescent="0.25">
      <c r="A626" s="13">
        <v>10</v>
      </c>
      <c r="B626" s="5">
        <v>3000.000000000005</v>
      </c>
      <c r="C626" s="5">
        <v>1.8325957145940583</v>
      </c>
      <c r="D626" s="5"/>
      <c r="E626" s="29">
        <f t="shared" si="116"/>
        <v>-776.45713530759917</v>
      </c>
      <c r="F626" s="2">
        <f t="shared" si="114"/>
        <v>2897.7774788672</v>
      </c>
      <c r="G626" s="50" t="s">
        <v>19</v>
      </c>
      <c r="H626" s="5">
        <v>-57.951834047299997</v>
      </c>
      <c r="I626" s="5">
        <v>191.77487822910001</v>
      </c>
      <c r="J626" s="65">
        <f ca="1">INDEX(OFFSET(G579,L625,0,64-L625,2),MATCH("Квадрат",OFFSET(G579,L625,0,64-L625,1),0),2)</f>
        <v>6.0105549103999998</v>
      </c>
      <c r="K626" s="63">
        <f ca="1">INDEX(H579:I642,MATCH(J626,H579:H642,0),2)</f>
        <v>86.669735189500003</v>
      </c>
      <c r="L626" s="66">
        <f ca="1">MATCH("Квадрат",OFFSET($G$67,L625,0,64-L625,1),0)+L625</f>
        <v>9</v>
      </c>
    </row>
    <row r="627" spans="1:12" ht="13.5" thickBot="1" x14ac:dyDescent="0.25">
      <c r="A627" s="13">
        <v>10</v>
      </c>
      <c r="B627" s="5">
        <v>2999.9999999999864</v>
      </c>
      <c r="C627" s="5">
        <v>2.0943951023931984</v>
      </c>
      <c r="D627" s="5"/>
      <c r="E627" s="29">
        <f t="shared" si="116"/>
        <v>-1500.0000000000005</v>
      </c>
      <c r="F627" s="2">
        <f t="shared" si="114"/>
        <v>2598.0762113532996</v>
      </c>
      <c r="G627" s="54" t="s">
        <v>25</v>
      </c>
      <c r="H627" s="5">
        <v>-68.010442577299997</v>
      </c>
      <c r="I627" s="5">
        <v>219.0131741454</v>
      </c>
      <c r="J627" s="65">
        <f ca="1">INDEX(OFFSET(G579,L626,0,64-L626,2),MATCH("Квадрат",OFFSET(G579,L626,0,64-L626,1),0),2)</f>
        <v>-70.780737045199999</v>
      </c>
      <c r="K627" s="63">
        <f ca="1">INDEX(H579:I642,MATCH(J627,H579:H642,0),2)</f>
        <v>83.350921338600003</v>
      </c>
      <c r="L627" s="66">
        <f t="shared" ref="L627:L633" ca="1" si="121">MATCH("Квадрат",OFFSET($G$67,L626,0,64-L626,1),0)+L626</f>
        <v>13</v>
      </c>
    </row>
    <row r="628" spans="1:12" ht="13.5" thickBot="1" x14ac:dyDescent="0.25">
      <c r="A628" s="13">
        <v>10</v>
      </c>
      <c r="B628" s="5">
        <v>2999.99999999994</v>
      </c>
      <c r="C628" s="5">
        <v>2.3561944901923448</v>
      </c>
      <c r="D628" s="5"/>
      <c r="E628" s="29">
        <f t="shared" si="116"/>
        <v>-2121.3203435596001</v>
      </c>
      <c r="F628" s="2">
        <f t="shared" si="114"/>
        <v>2121.3203435596001</v>
      </c>
      <c r="G628" s="51" t="s">
        <v>22</v>
      </c>
      <c r="H628" s="5">
        <v>-66.357744868899999</v>
      </c>
      <c r="I628" s="5">
        <v>93.872171868300001</v>
      </c>
      <c r="J628" s="65">
        <f ca="1">INDEX(OFFSET(G579,L627,0,64-L627,2),MATCH("Квадрат",OFFSET(G579,L627,0,64-L627,1),0),2)</f>
        <v>-2.2656175131</v>
      </c>
      <c r="K628" s="63">
        <f ca="1">INDEX(H579:I642,MATCH(J628,H579:H642,0),2)</f>
        <v>130.46380646380001</v>
      </c>
      <c r="L628" s="66">
        <f t="shared" ca="1" si="121"/>
        <v>24</v>
      </c>
    </row>
    <row r="629" spans="1:12" ht="13.5" thickBot="1" x14ac:dyDescent="0.25">
      <c r="A629" s="13">
        <v>10</v>
      </c>
      <c r="B629" s="5">
        <v>2999.9999999999864</v>
      </c>
      <c r="C629" s="5">
        <v>2.6179938779914917</v>
      </c>
      <c r="D629" s="5"/>
      <c r="E629" s="29">
        <f t="shared" si="116"/>
        <v>-2598.0762113533001</v>
      </c>
      <c r="F629" s="2">
        <f t="shared" si="114"/>
        <v>1499.9999999999998</v>
      </c>
      <c r="G629" s="53" t="s">
        <v>24</v>
      </c>
      <c r="H629" s="5">
        <v>-105.4056349155</v>
      </c>
      <c r="I629" s="5">
        <v>53.642356037200003</v>
      </c>
      <c r="J629" s="65">
        <f ca="1">INDEX(OFFSET(G579,L628,0,64-L628,2),MATCH("Квадрат",OFFSET(G579,L628,0,64-L628,1),0),2)</f>
        <v>-19.6450418756</v>
      </c>
      <c r="K629" s="63">
        <f ca="1">INDEX(H579:I642,MATCH(J629,H579:H642,0),2)</f>
        <v>133.14471004059999</v>
      </c>
      <c r="L629" s="66">
        <f t="shared" ca="1" si="121"/>
        <v>36</v>
      </c>
    </row>
    <row r="630" spans="1:12" ht="13.5" thickBot="1" x14ac:dyDescent="0.25">
      <c r="A630" s="13">
        <v>10</v>
      </c>
      <c r="B630" s="5">
        <v>3000.000000000005</v>
      </c>
      <c r="C630" s="5">
        <v>2.8797932657906311</v>
      </c>
      <c r="D630" s="5"/>
      <c r="E630" s="29">
        <f t="shared" si="116"/>
        <v>-2897.7774788672</v>
      </c>
      <c r="F630" s="2">
        <f t="shared" si="114"/>
        <v>776.45713530760031</v>
      </c>
      <c r="G630" s="52" t="s">
        <v>23</v>
      </c>
      <c r="H630" s="5">
        <v>-143.50515002949999</v>
      </c>
      <c r="I630" s="5">
        <v>93.068638981199996</v>
      </c>
      <c r="J630" s="65">
        <f ca="1">INDEX(OFFSET(G579,L629,0,64-L629,2),MATCH("Квадрат",OFFSET(G579,L629,0,64-L629,1),0),2)</f>
        <v>-60.279719919400002</v>
      </c>
      <c r="K630" s="63">
        <f ca="1">INDEX(H579:I642,MATCH(J630,H579:H642,0),2)</f>
        <v>266.81848245110001</v>
      </c>
      <c r="L630" s="66">
        <f t="shared" ca="1" si="121"/>
        <v>46</v>
      </c>
    </row>
    <row r="631" spans="1:12" ht="13.5" thickBot="1" x14ac:dyDescent="0.25">
      <c r="A631" s="13">
        <v>10</v>
      </c>
      <c r="B631" s="5">
        <v>3000</v>
      </c>
      <c r="C631" s="5">
        <v>3.1415926535897931</v>
      </c>
      <c r="D631" s="5"/>
      <c r="E631" s="29">
        <f t="shared" si="116"/>
        <v>-3000</v>
      </c>
      <c r="F631" s="2">
        <f t="shared" si="114"/>
        <v>3.67544536472586E-13</v>
      </c>
      <c r="G631" s="48" t="s">
        <v>21</v>
      </c>
      <c r="H631" s="5">
        <v>-161.76326442690001</v>
      </c>
      <c r="I631" s="5">
        <v>107.9850867314</v>
      </c>
      <c r="J631" s="65">
        <f ca="1">INDEX(OFFSET(G579,L630,0,64-L630,2),MATCH("Квадрат",OFFSET(G579,L630,0,64-L630,1),0),2)</f>
        <v>-105.4056349155</v>
      </c>
      <c r="K631" s="63">
        <f ca="1">INDEX(H579:I642,MATCH(J631,H579:H642,0),2)</f>
        <v>53.642356037200003</v>
      </c>
      <c r="L631" s="66">
        <f t="shared" ca="1" si="121"/>
        <v>51</v>
      </c>
    </row>
    <row r="632" spans="1:12" ht="13.5" thickBot="1" x14ac:dyDescent="0.25">
      <c r="A632" s="13">
        <v>10</v>
      </c>
      <c r="B632" s="5">
        <v>3000.000000000005</v>
      </c>
      <c r="C632" s="5">
        <v>3.4033920413889551</v>
      </c>
      <c r="D632" s="5"/>
      <c r="E632" s="29">
        <f t="shared" si="116"/>
        <v>-2897.7774788672</v>
      </c>
      <c r="F632" s="2">
        <f t="shared" si="114"/>
        <v>-776.45713530759963</v>
      </c>
      <c r="G632" s="54" t="s">
        <v>25</v>
      </c>
      <c r="H632" s="5">
        <v>-180.0256331306</v>
      </c>
      <c r="I632" s="5">
        <v>148.00626919859999</v>
      </c>
      <c r="J632" s="65">
        <f ca="1">INDEX(OFFSET(G579,L631,0,64-L631,2),MATCH("Квадрат",OFFSET(G579,L631,0,64-L631,1),0),2)</f>
        <v>-163.86238500280001</v>
      </c>
      <c r="K632" s="63">
        <f ca="1">INDEX(H579:I642,MATCH(J632,H579:H642,0),2)</f>
        <v>172.99974087019999</v>
      </c>
      <c r="L632" s="66">
        <f t="shared" ca="1" si="121"/>
        <v>55</v>
      </c>
    </row>
    <row r="633" spans="1:12" ht="13.5" thickBot="1" x14ac:dyDescent="0.25">
      <c r="A633" s="13">
        <v>10</v>
      </c>
      <c r="B633" s="5">
        <v>2999.9999999999864</v>
      </c>
      <c r="C633" s="5">
        <v>3.6651914291880945</v>
      </c>
      <c r="D633" s="5"/>
      <c r="E633" s="29">
        <f t="shared" si="116"/>
        <v>-2598.0762113533006</v>
      </c>
      <c r="F633" s="2">
        <f t="shared" si="114"/>
        <v>-1499.9999999999995</v>
      </c>
      <c r="G633" s="53" t="s">
        <v>24</v>
      </c>
      <c r="H633" s="5">
        <v>-163.86238500280001</v>
      </c>
      <c r="I633" s="5">
        <v>172.99974087019999</v>
      </c>
      <c r="J633" s="65">
        <f ca="1">INDEX(OFFSET(G579,L632,0,64-L632,2),MATCH("Квадрат",OFFSET(G579,L632,0,64-L632,1),0),2)</f>
        <v>70.766036176499995</v>
      </c>
      <c r="K633" s="63">
        <f ca="1">INDEX(H579:I642,MATCH(J633,H579:H642,0),2)</f>
        <v>111.9422713868</v>
      </c>
      <c r="L633" s="69">
        <f t="shared" ca="1" si="121"/>
        <v>62</v>
      </c>
    </row>
    <row r="634" spans="1:12" ht="13.5" thickBot="1" x14ac:dyDescent="0.25">
      <c r="A634" s="13">
        <v>10</v>
      </c>
      <c r="B634" s="5">
        <v>2999.99999999994</v>
      </c>
      <c r="C634" s="5">
        <v>3.9269908169872414</v>
      </c>
      <c r="D634" s="5"/>
      <c r="E634" s="29">
        <f t="shared" si="116"/>
        <v>-2121.3203435596006</v>
      </c>
      <c r="F634" s="2">
        <f t="shared" si="114"/>
        <v>-2121.3203435596001</v>
      </c>
      <c r="G634" s="48" t="s">
        <v>21</v>
      </c>
      <c r="H634" s="5">
        <v>-136.96053222130001</v>
      </c>
      <c r="I634" s="5">
        <v>177.01917061809999</v>
      </c>
      <c r="J634" s="62">
        <f ca="1">INDEX(G579:H642,MATCH("Зигзаг",OFFSET(G579,0,0,64,1),0),2)</f>
        <v>-21.108829877200002</v>
      </c>
      <c r="K634" s="63">
        <f ca="1">INDEX(H579:I642,MATCH(J634,H579:H642,0),2)</f>
        <v>79.678733062199996</v>
      </c>
      <c r="L634" s="64">
        <f>MATCH("Зигзаг",$G$67:$G$130,0)</f>
        <v>8</v>
      </c>
    </row>
    <row r="635" spans="1:12" ht="13.5" thickBot="1" x14ac:dyDescent="0.25">
      <c r="A635" s="13">
        <v>10</v>
      </c>
      <c r="B635" s="5">
        <v>2999.9999999999864</v>
      </c>
      <c r="C635" s="5">
        <v>4.1887902047863879</v>
      </c>
      <c r="D635" s="5"/>
      <c r="E635" s="29">
        <f t="shared" si="116"/>
        <v>-1500.0000000000011</v>
      </c>
      <c r="F635" s="2">
        <f t="shared" si="114"/>
        <v>-2598.0762113532992</v>
      </c>
      <c r="G635" s="51" t="s">
        <v>22</v>
      </c>
      <c r="H635" s="5">
        <v>-137.0710326137</v>
      </c>
      <c r="I635" s="5">
        <v>180.4692829613</v>
      </c>
      <c r="J635" s="65">
        <f ca="1">INDEX(OFFSET(G579,L634,0,64-L634,2),MATCH("зигзаг",OFFSET(G579,L634,0,64-L634,1),0),2)</f>
        <v>-79.188688645699997</v>
      </c>
      <c r="K635" s="63">
        <f ca="1">INDEX(H579:I642,MATCH(J635,H579:H642,0),2)</f>
        <v>180.16245688949999</v>
      </c>
      <c r="L635" s="66">
        <f ca="1">MATCH("Зигзаг",OFFSET($G$67,L634,0,64-L634,1),0)+L634</f>
        <v>12</v>
      </c>
    </row>
    <row r="636" spans="1:12" ht="13.5" thickBot="1" x14ac:dyDescent="0.25">
      <c r="A636" s="13">
        <v>10</v>
      </c>
      <c r="B636" s="5">
        <v>3000.000000000005</v>
      </c>
      <c r="C636" s="5">
        <v>4.4505895925855281</v>
      </c>
      <c r="D636" s="5"/>
      <c r="E636" s="29">
        <f t="shared" si="116"/>
        <v>-776.45713530759929</v>
      </c>
      <c r="F636" s="2">
        <f t="shared" si="114"/>
        <v>-2897.7774788672</v>
      </c>
      <c r="G636" s="50" t="s">
        <v>19</v>
      </c>
      <c r="H636" s="5">
        <v>-103.1790540578</v>
      </c>
      <c r="I636" s="5">
        <v>148.59701198479999</v>
      </c>
      <c r="J636" s="65">
        <f ca="1">INDEX(OFFSET(G579,L635,0,64-L635,2),MATCH("зигзаг",OFFSET(G579,L635,0,64-L635,1),0),2)</f>
        <v>-51.3310005198</v>
      </c>
      <c r="K636" s="63">
        <f ca="1">INDEX(H579:I642,MATCH(J636,H579:H642,0),2)</f>
        <v>72.708501139000006</v>
      </c>
      <c r="L636" s="66">
        <f t="shared" ref="L636:L642" ca="1" si="122">MATCH("Зигзаг",OFFSET($G$67,L635,0,64-L635,1),0)+L635</f>
        <v>15</v>
      </c>
    </row>
    <row r="637" spans="1:12" ht="13.5" thickBot="1" x14ac:dyDescent="0.25">
      <c r="A637" s="13">
        <v>10</v>
      </c>
      <c r="B637" s="5">
        <v>3000</v>
      </c>
      <c r="C637" s="5">
        <v>4.7123889803846897</v>
      </c>
      <c r="D637" s="5"/>
      <c r="E637" s="29">
        <f t="shared" si="116"/>
        <v>-5.51316804708879E-13</v>
      </c>
      <c r="F637" s="2">
        <f t="shared" si="114"/>
        <v>-3000</v>
      </c>
      <c r="G637" s="48" t="s">
        <v>21</v>
      </c>
      <c r="H637" s="5">
        <v>-25.635864010999999</v>
      </c>
      <c r="I637" s="5">
        <v>122.24132046610001</v>
      </c>
      <c r="J637" s="65">
        <f ca="1">INDEX(OFFSET(G579,L636,0,64-L636,2),MATCH("зигзаг",OFFSET(G579,L636,0,64-L636,1),0),2)</f>
        <v>-35.183563998899999</v>
      </c>
      <c r="K637" s="63">
        <f ca="1">INDEX(H579:I642,MATCH(J637,H579:H642,0),2)</f>
        <v>119.43446625040001</v>
      </c>
      <c r="L637" s="66">
        <f t="shared" ca="1" si="122"/>
        <v>35</v>
      </c>
    </row>
    <row r="638" spans="1:12" ht="13.5" thickBot="1" x14ac:dyDescent="0.25">
      <c r="A638" s="13">
        <v>10</v>
      </c>
      <c r="B638" s="5">
        <v>3000.000000000005</v>
      </c>
      <c r="C638" s="5">
        <v>4.9741883681838512</v>
      </c>
      <c r="D638" s="5"/>
      <c r="E638" s="29">
        <f t="shared" si="116"/>
        <v>776.45713530759815</v>
      </c>
      <c r="F638" s="2">
        <f t="shared" si="114"/>
        <v>-2897.7774788672004</v>
      </c>
      <c r="G638" s="51" t="s">
        <v>22</v>
      </c>
      <c r="H638" s="5">
        <v>-0.88376154070000001</v>
      </c>
      <c r="I638" s="5">
        <v>108.77523523249999</v>
      </c>
      <c r="J638" s="65">
        <f ca="1">INDEX(OFFSET(G579,L637,0,64-L637,2),MATCH("зигзаг",OFFSET(G579,L637,0,64-L637,1),0),2)</f>
        <v>35.3721167558</v>
      </c>
      <c r="K638" s="63">
        <f ca="1">INDEX(H579:I642,MATCH(J638,H579:H642,0),2)</f>
        <v>137.27077558600001</v>
      </c>
      <c r="L638" s="66">
        <f t="shared" ca="1" si="122"/>
        <v>38</v>
      </c>
    </row>
    <row r="639" spans="1:12" ht="13.5" thickBot="1" x14ac:dyDescent="0.25">
      <c r="A639" s="13">
        <v>10</v>
      </c>
      <c r="B639" s="5">
        <v>2999.9999999999864</v>
      </c>
      <c r="C639" s="5">
        <v>5.2359877559829915</v>
      </c>
      <c r="D639" s="5"/>
      <c r="E639" s="29">
        <f t="shared" si="116"/>
        <v>1500.0000000000005</v>
      </c>
      <c r="F639" s="2">
        <f t="shared" si="114"/>
        <v>-2598.0762113533001</v>
      </c>
      <c r="G639" s="50" t="s">
        <v>19</v>
      </c>
      <c r="H639" s="5">
        <v>19.192211826800001</v>
      </c>
      <c r="I639" s="5">
        <v>113.77238939359999</v>
      </c>
      <c r="J639" s="65">
        <f ca="1">INDEX(OFFSET(G579,L638,0,64-L638,2),MATCH("зигзаг",OFFSET(G579,L638,0,64-L638,1),0),2)</f>
        <v>56.621276938400001</v>
      </c>
      <c r="K639" s="63">
        <f ca="1">INDEX(H579:I642,MATCH(J639,H579:H642,0),2)</f>
        <v>134.66051836969999</v>
      </c>
      <c r="L639" s="66">
        <f t="shared" ca="1" si="122"/>
        <v>41</v>
      </c>
    </row>
    <row r="640" spans="1:12" ht="13.5" thickBot="1" x14ac:dyDescent="0.25">
      <c r="A640" s="13">
        <v>10</v>
      </c>
      <c r="B640" s="5">
        <v>2999.99999999994</v>
      </c>
      <c r="C640" s="5">
        <v>5.497787143782138</v>
      </c>
      <c r="D640" s="5"/>
      <c r="E640" s="29">
        <f t="shared" si="116"/>
        <v>2121.3203435595997</v>
      </c>
      <c r="F640" s="2">
        <f t="shared" si="114"/>
        <v>-2121.3203435596006</v>
      </c>
      <c r="G640" s="53" t="s">
        <v>24</v>
      </c>
      <c r="H640" s="5">
        <v>70.766036176499995</v>
      </c>
      <c r="I640" s="5">
        <v>111.9422713868</v>
      </c>
      <c r="J640" s="65">
        <f ca="1">INDEX(OFFSET(G579,L639,0,64-L639,2),MATCH("зигзаг",OFFSET(G579,L639,0,64-L639,1),0),2)</f>
        <v>1.0780320993000001</v>
      </c>
      <c r="K640" s="63">
        <f ca="1">INDEX(H579:I642,MATCH(J640,H579:H642,0),2)</f>
        <v>289.19374583439998</v>
      </c>
      <c r="L640" s="66">
        <f t="shared" ca="1" si="122"/>
        <v>44</v>
      </c>
    </row>
    <row r="641" spans="1:25" ht="13.5" thickBot="1" x14ac:dyDescent="0.25">
      <c r="A641" s="13">
        <v>10</v>
      </c>
      <c r="B641" s="5">
        <v>2999.9999999999864</v>
      </c>
      <c r="C641" s="5">
        <v>5.7595865315812844</v>
      </c>
      <c r="D641" s="5"/>
      <c r="E641" s="29">
        <f t="shared" si="116"/>
        <v>2598.0762113532992</v>
      </c>
      <c r="F641" s="2">
        <f t="shared" si="114"/>
        <v>-1500.0000000000016</v>
      </c>
      <c r="G641" s="49" t="s">
        <v>20</v>
      </c>
      <c r="H641" s="5">
        <v>72.536479007899999</v>
      </c>
      <c r="I641" s="5">
        <v>130.66051254409999</v>
      </c>
      <c r="J641" s="65">
        <f ca="1">INDEX(OFFSET(G579,L640,0,64-L640,2),MATCH("зигзаг",OFFSET(G579,L640,0,64-L640,1),0),2)</f>
        <v>-68.010442577299997</v>
      </c>
      <c r="K641" s="63">
        <f ca="1">INDEX(H579:I642,MATCH(J641,H579:H642,0),2)</f>
        <v>219.0131741454</v>
      </c>
      <c r="L641" s="66">
        <f t="shared" ca="1" si="122"/>
        <v>49</v>
      </c>
    </row>
    <row r="642" spans="1:25" ht="13.5" thickBot="1" x14ac:dyDescent="0.25">
      <c r="A642" s="13">
        <v>10</v>
      </c>
      <c r="B642" s="5">
        <v>3000.000000000005</v>
      </c>
      <c r="C642" s="5">
        <v>6.0213859193804247</v>
      </c>
      <c r="D642" s="5"/>
      <c r="E642" s="29">
        <f t="shared" si="116"/>
        <v>2897.7774788672</v>
      </c>
      <c r="F642" s="2">
        <f t="shared" si="114"/>
        <v>-776.45713530759951</v>
      </c>
      <c r="G642" s="51" t="s">
        <v>22</v>
      </c>
      <c r="H642" s="5">
        <v>73.164292386100001</v>
      </c>
      <c r="I642" s="5">
        <v>103.8781932975</v>
      </c>
      <c r="J642" s="78">
        <f ca="1">INDEX(OFFSET(G579,L641,0,64-L641,2),MATCH("зигзаг",OFFSET(G579,L641,0,64-L641,1),0),2)</f>
        <v>-180.0256331306</v>
      </c>
      <c r="K642" s="63">
        <f ca="1">INDEX(H579:I642,MATCH(J642,H579:H642,0),2)</f>
        <v>148.00626919859999</v>
      </c>
      <c r="L642" s="69">
        <f t="shared" ca="1" si="122"/>
        <v>54</v>
      </c>
    </row>
    <row r="643" spans="1:25" ht="13.5" thickBot="1" x14ac:dyDescent="0.25">
      <c r="A643" s="16">
        <v>11</v>
      </c>
      <c r="B643" s="8">
        <v>1000</v>
      </c>
      <c r="C643" s="8">
        <v>0</v>
      </c>
      <c r="D643" s="83"/>
      <c r="E643" s="29">
        <f t="shared" si="116"/>
        <v>1000</v>
      </c>
      <c r="F643" s="2">
        <f t="shared" si="114"/>
        <v>0</v>
      </c>
      <c r="G643" s="48" t="s">
        <v>21</v>
      </c>
      <c r="H643" s="8">
        <v>-69.455557205600002</v>
      </c>
      <c r="I643" s="8">
        <v>120.64139765580001</v>
      </c>
      <c r="J643" s="76">
        <f ca="1">INDEX(G643:H706,MATCH("ВертЛиния",OFFSET(G643,0,0,64,1),0),2)</f>
        <v>-69.455557205600002</v>
      </c>
      <c r="K643" s="63">
        <f ca="1">INDEX(H643:I706,MATCH(J643,H643:H706,0),2)</f>
        <v>120.64139765580001</v>
      </c>
      <c r="L643" s="64">
        <f>MATCH("ВертЛиния",$G$131:$G$194,0)</f>
        <v>1</v>
      </c>
    </row>
    <row r="644" spans="1:25" ht="13.5" thickBot="1" x14ac:dyDescent="0.25">
      <c r="A644" s="16">
        <v>11</v>
      </c>
      <c r="B644" s="8">
        <v>999.99999999993281</v>
      </c>
      <c r="C644" s="8">
        <v>0.78539816339744839</v>
      </c>
      <c r="D644" s="8"/>
      <c r="E644" s="29">
        <f t="shared" si="116"/>
        <v>707.10678118649992</v>
      </c>
      <c r="F644" s="2">
        <f t="shared" si="114"/>
        <v>707.10678118650003</v>
      </c>
      <c r="G644" s="49" t="s">
        <v>20</v>
      </c>
      <c r="H644" s="8">
        <v>-47.235988320200001</v>
      </c>
      <c r="I644" s="8">
        <v>101.42028811829999</v>
      </c>
      <c r="J644" s="65">
        <f ca="1">INDEX(OFFSET(G643,L643,0,64-L643,2),MATCH("ВертЛиния",OFFSET(G643,L643,0,64-L643,1),0),2)</f>
        <v>-73.345755303900006</v>
      </c>
      <c r="K644" s="63">
        <f ca="1">INDEX(H643:I706,MATCH(J644,H643:H706,0),2)</f>
        <v>182.62583799870001</v>
      </c>
      <c r="L644" s="66">
        <f ca="1">MATCH("ВертЛиния",OFFSET($G$131,L643,0,64-L643,1),0)+L643</f>
        <v>25</v>
      </c>
      <c r="Y644" s="86"/>
    </row>
    <row r="645" spans="1:25" ht="13.5" thickBot="1" x14ac:dyDescent="0.25">
      <c r="A645" s="16">
        <v>11</v>
      </c>
      <c r="B645" s="8">
        <v>1000</v>
      </c>
      <c r="C645" s="8">
        <v>1.5707963267948966</v>
      </c>
      <c r="D645" s="8"/>
      <c r="E645" s="29">
        <f t="shared" si="116"/>
        <v>6.1257422745431001E-14</v>
      </c>
      <c r="F645" s="2">
        <f t="shared" ref="F645:F708" si="123">B645*SIN(C645)</f>
        <v>1000</v>
      </c>
      <c r="G645" s="50" t="s">
        <v>19</v>
      </c>
      <c r="H645" s="8">
        <v>-45.405064757300003</v>
      </c>
      <c r="I645" s="8">
        <v>127.345769328</v>
      </c>
      <c r="J645" s="65">
        <f ca="1">INDEX(OFFSET(G643,L644,0,64-L644,2),MATCH("ВертЛиния",OFFSET(G643,L644,0,64-L644,1),0),2)</f>
        <v>-114.9410438184</v>
      </c>
      <c r="K645" s="63">
        <f ca="1">INDEX(H643:I706,MATCH(J645,H643:H706,0),2)</f>
        <v>172.2808078747</v>
      </c>
      <c r="L645" s="66">
        <f t="shared" ref="L645:L649" ca="1" si="124">MATCH("ВертЛиния",OFFSET($G$131,L644,0,64-L644,1),0)+L644</f>
        <v>29</v>
      </c>
    </row>
    <row r="646" spans="1:25" ht="13.5" thickBot="1" x14ac:dyDescent="0.25">
      <c r="A646" s="16">
        <v>11</v>
      </c>
      <c r="B646" s="8">
        <v>999.99999999993281</v>
      </c>
      <c r="C646" s="8">
        <v>2.3561944901923448</v>
      </c>
      <c r="D646" s="8"/>
      <c r="E646" s="29">
        <f t="shared" si="116"/>
        <v>-707.10678118649992</v>
      </c>
      <c r="F646" s="2">
        <f t="shared" si="123"/>
        <v>707.10678118650003</v>
      </c>
      <c r="G646" s="51" t="s">
        <v>22</v>
      </c>
      <c r="H646" s="8">
        <v>-58.681923164899999</v>
      </c>
      <c r="I646" s="8">
        <v>117.1445876284</v>
      </c>
      <c r="J646" s="65">
        <f ca="1">INDEX(OFFSET(G643,L645,0,64-L645,2),MATCH("ВертЛиния",OFFSET(G643,L645,0,64-L645,1),0),2)</f>
        <v>-114.149907442</v>
      </c>
      <c r="K646" s="63">
        <f ca="1">INDEX(H643:I706,MATCH(J646,H643:H706,0),2)</f>
        <v>108.530700043</v>
      </c>
      <c r="L646" s="66">
        <f t="shared" ca="1" si="124"/>
        <v>39</v>
      </c>
    </row>
    <row r="647" spans="1:25" ht="13.5" thickBot="1" x14ac:dyDescent="0.25">
      <c r="A647" s="16">
        <v>11</v>
      </c>
      <c r="B647" s="8">
        <v>1000</v>
      </c>
      <c r="C647" s="8">
        <v>3.1415926535897931</v>
      </c>
      <c r="D647" s="8"/>
      <c r="E647" s="29">
        <f t="shared" ref="E647:E710" si="125">B647*COS(C647)</f>
        <v>-1000</v>
      </c>
      <c r="F647" s="2">
        <f t="shared" si="123"/>
        <v>1.22514845490862E-13</v>
      </c>
      <c r="G647" s="52" t="s">
        <v>23</v>
      </c>
      <c r="H647" s="8">
        <v>-26.531570786500001</v>
      </c>
      <c r="I647" s="8">
        <v>102.41022048950001</v>
      </c>
      <c r="J647" s="65">
        <f ca="1">INDEX(OFFSET(G643,L646,0,64-L646,2),MATCH("ВертЛиния",OFFSET(G643,L646,0,64-L646,1),0),2)</f>
        <v>-265.02342132000001</v>
      </c>
      <c r="K647" s="63">
        <f ca="1">INDEX(H643:I706,MATCH(J647,H643:H706,0),2)</f>
        <v>248.74266577770001</v>
      </c>
      <c r="L647" s="66">
        <f t="shared" ca="1" si="124"/>
        <v>53</v>
      </c>
    </row>
    <row r="648" spans="1:25" ht="13.5" thickBot="1" x14ac:dyDescent="0.25">
      <c r="A648" s="16">
        <v>11</v>
      </c>
      <c r="B648" s="8">
        <v>999.99999999993281</v>
      </c>
      <c r="C648" s="8">
        <v>3.9269908169872414</v>
      </c>
      <c r="D648" s="8"/>
      <c r="E648" s="29">
        <f t="shared" si="125"/>
        <v>-707.10678118650014</v>
      </c>
      <c r="F648" s="2">
        <f t="shared" si="123"/>
        <v>-707.10678118649992</v>
      </c>
      <c r="G648" s="53" t="s">
        <v>24</v>
      </c>
      <c r="H648" s="8">
        <v>-18.372516827199998</v>
      </c>
      <c r="I648" s="8">
        <v>70.103000500099995</v>
      </c>
      <c r="J648" s="65">
        <f ca="1">INDEX(OFFSET(G643,L647,0,64-L647,2),MATCH("ВертЛиния",OFFSET(G643,L647,0,64-L647,1),0),2)</f>
        <v>-124.3545723572</v>
      </c>
      <c r="K648" s="63">
        <f ca="1">INDEX(H643:I706,MATCH(J648,H643:H706,0),2)</f>
        <v>158.95241440340001</v>
      </c>
      <c r="L648" s="66">
        <f t="shared" ca="1" si="124"/>
        <v>56</v>
      </c>
    </row>
    <row r="649" spans="1:25" ht="13.5" thickBot="1" x14ac:dyDescent="0.25">
      <c r="A649" s="16">
        <v>11</v>
      </c>
      <c r="B649" s="8">
        <v>1000</v>
      </c>
      <c r="C649" s="8">
        <v>4.7123889803846897</v>
      </c>
      <c r="D649" s="8"/>
      <c r="E649" s="29">
        <f t="shared" si="125"/>
        <v>-1.83772268236293E-13</v>
      </c>
      <c r="F649" s="2">
        <f t="shared" si="123"/>
        <v>-1000</v>
      </c>
      <c r="G649" s="50" t="s">
        <v>19</v>
      </c>
      <c r="H649" s="8">
        <v>-48.038458662399997</v>
      </c>
      <c r="I649" s="8">
        <v>86.544158320799994</v>
      </c>
      <c r="J649" s="65">
        <f ca="1">INDEX(OFFSET(G643,L648,0,64-L648,2),MATCH("ВертЛиния",OFFSET(G643,L648,0,64-L648,1),0),2)</f>
        <v>-97.574753058599995</v>
      </c>
      <c r="K649" s="63">
        <f ca="1">INDEX(H643:I706,MATCH(J649,H643:H706,0),2)</f>
        <v>48.809260929799997</v>
      </c>
      <c r="L649" s="66">
        <f t="shared" ca="1" si="124"/>
        <v>59</v>
      </c>
    </row>
    <row r="650" spans="1:25" ht="13.5" thickBot="1" x14ac:dyDescent="0.25">
      <c r="A650" s="16">
        <v>11</v>
      </c>
      <c r="B650" s="8">
        <v>999.99999999993281</v>
      </c>
      <c r="C650" s="8">
        <v>5.497787143782138</v>
      </c>
      <c r="D650" s="8"/>
      <c r="E650" s="29">
        <f t="shared" si="125"/>
        <v>707.1067811864998</v>
      </c>
      <c r="F650" s="2">
        <f t="shared" si="123"/>
        <v>-707.10678118650014</v>
      </c>
      <c r="G650" s="54" t="s">
        <v>25</v>
      </c>
      <c r="H650" s="8">
        <v>-55.779400006099998</v>
      </c>
      <c r="I650" s="8">
        <v>82.933275670900002</v>
      </c>
      <c r="J650" s="71">
        <f ca="1">INDEX(G643:H706,MATCH("Треугольник",OFFSET(G643,0,0,64,1),0),2)</f>
        <v>-47.235988320200001</v>
      </c>
      <c r="K650" s="63">
        <f ca="1">INDEX(H643:I706,MATCH(J650,H643:H706,0),2)</f>
        <v>101.42028811829999</v>
      </c>
      <c r="L650" s="64">
        <f>MATCH("Треугольник",$G$131:G706,0)</f>
        <v>2</v>
      </c>
    </row>
    <row r="651" spans="1:25" ht="13.5" thickBot="1" x14ac:dyDescent="0.25">
      <c r="A651" s="16">
        <v>11</v>
      </c>
      <c r="B651" s="8">
        <v>1666.6666666666999</v>
      </c>
      <c r="C651" s="8">
        <v>0</v>
      </c>
      <c r="D651" s="8"/>
      <c r="E651" s="29">
        <f t="shared" si="125"/>
        <v>1666.6666666666999</v>
      </c>
      <c r="F651" s="2">
        <f t="shared" si="123"/>
        <v>0</v>
      </c>
      <c r="G651" s="53" t="s">
        <v>24</v>
      </c>
      <c r="H651" s="8">
        <v>-76.178380529899997</v>
      </c>
      <c r="I651" s="8">
        <v>121.2014864313</v>
      </c>
      <c r="J651" s="72">
        <f ca="1">INDEX(OFFSET(G643,L650,0,64-L650,2),MATCH("Треугольник",OFFSET(G643,L650,0,64-L650,1),0),2)</f>
        <v>-52.461575845299997</v>
      </c>
      <c r="K651" s="63">
        <f ca="1">INDEX(H643:I706,MATCH(J651,H643:H706,0),2)</f>
        <v>140.02716998400001</v>
      </c>
      <c r="L651" s="66">
        <f ca="1">MATCH("Треугольник",OFFSET($G$67,L650,0,64-L650,1),0)+L650</f>
        <v>14</v>
      </c>
    </row>
    <row r="652" spans="1:25" ht="13.5" thickBot="1" x14ac:dyDescent="0.25">
      <c r="A652" s="16">
        <v>11</v>
      </c>
      <c r="B652" s="8">
        <v>1666.666666666689</v>
      </c>
      <c r="C652" s="8">
        <v>0.48332194670608275</v>
      </c>
      <c r="D652" s="8"/>
      <c r="E652" s="29">
        <f t="shared" si="125"/>
        <v>1475.7600427554</v>
      </c>
      <c r="F652" s="2">
        <f t="shared" si="123"/>
        <v>774.53862007290002</v>
      </c>
      <c r="G652" s="51" t="s">
        <v>22</v>
      </c>
      <c r="H652" s="8">
        <v>-79.826799881200003</v>
      </c>
      <c r="I652" s="8">
        <v>146.3214459127</v>
      </c>
      <c r="J652" s="72">
        <f ca="1">INDEX(OFFSET(G643,L651,0,64-L651,2),MATCH("Треугольник",OFFSET(G643,L651,0,64-L651,1),0),2)</f>
        <v>-1.3240383805</v>
      </c>
      <c r="K652" s="63">
        <f ca="1">INDEX(H643:I706,MATCH(J652,H643:H706,0),2)</f>
        <v>40.838598250499999</v>
      </c>
      <c r="L652" s="66">
        <f t="shared" ref="L652:L658" ca="1" si="126">MATCH("Треугольник",OFFSET($G$67,L651,0,64-L651,1),0)+L651</f>
        <v>18</v>
      </c>
    </row>
    <row r="653" spans="1:25" ht="13.5" thickBot="1" x14ac:dyDescent="0.25">
      <c r="A653" s="16">
        <v>11</v>
      </c>
      <c r="B653" s="8">
        <v>1666.666666666667</v>
      </c>
      <c r="C653" s="8">
        <v>0.96664389341221491</v>
      </c>
      <c r="D653" s="8"/>
      <c r="E653" s="29">
        <f t="shared" si="125"/>
        <v>946.77457788529978</v>
      </c>
      <c r="F653" s="2">
        <f t="shared" si="123"/>
        <v>1371.6397764894</v>
      </c>
      <c r="G653" s="52" t="s">
        <v>23</v>
      </c>
      <c r="H653" s="8">
        <v>-38.275381089100001</v>
      </c>
      <c r="I653" s="8">
        <v>163.888736249</v>
      </c>
      <c r="J653" s="72">
        <f ca="1">INDEX(OFFSET(G643,L652,0,64-L652,2),MATCH("Треугольник",OFFSET(G643,L652,0,64-L652,1),0),2)</f>
        <v>-104.7240574488</v>
      </c>
      <c r="K653" s="63">
        <f ca="1">INDEX(H643:I706,MATCH(J653,H643:H706,0),2)</f>
        <v>162.4290734546</v>
      </c>
      <c r="L653" s="66">
        <f t="shared" ca="1" si="126"/>
        <v>22</v>
      </c>
    </row>
    <row r="654" spans="1:25" ht="13.5" thickBot="1" x14ac:dyDescent="0.25">
      <c r="A654" s="16">
        <v>11</v>
      </c>
      <c r="B654" s="8">
        <v>1666.6666666666429</v>
      </c>
      <c r="C654" s="8">
        <v>1.4499658401183677</v>
      </c>
      <c r="D654" s="8"/>
      <c r="E654" s="29">
        <f t="shared" si="125"/>
        <v>200.89446709219956</v>
      </c>
      <c r="F654" s="2">
        <f t="shared" si="123"/>
        <v>1654.5147901634</v>
      </c>
      <c r="G654" s="54" t="s">
        <v>25</v>
      </c>
      <c r="H654" s="8">
        <v>-76.102459977400002</v>
      </c>
      <c r="I654" s="8">
        <v>152.587687867</v>
      </c>
      <c r="J654" s="72">
        <f ca="1">INDEX(OFFSET(G643,L653,0,64-L653,2),MATCH("Треугольник",OFFSET(G643,L653,0,64-L653,1),0),2)</f>
        <v>17.564516620300001</v>
      </c>
      <c r="K654" s="63">
        <f ca="1">INDEX(H643:I706,MATCH(J654,H643:H706,0),2)</f>
        <v>70.717765379799999</v>
      </c>
      <c r="L654" s="66">
        <f t="shared" ca="1" si="126"/>
        <v>32</v>
      </c>
    </row>
    <row r="655" spans="1:25" ht="13.5" thickBot="1" x14ac:dyDescent="0.25">
      <c r="A655" s="16">
        <v>11</v>
      </c>
      <c r="B655" s="8">
        <v>1666.6666666666774</v>
      </c>
      <c r="C655" s="8">
        <v>1.9332877868244902</v>
      </c>
      <c r="D655" s="8"/>
      <c r="E655" s="29">
        <f t="shared" si="125"/>
        <v>-591.00814507089979</v>
      </c>
      <c r="F655" s="2">
        <f t="shared" si="123"/>
        <v>1558.3604044757001</v>
      </c>
      <c r="G655" s="53" t="s">
        <v>24</v>
      </c>
      <c r="H655" s="8">
        <v>-81.630912236499995</v>
      </c>
      <c r="I655" s="8">
        <v>164.4774005413</v>
      </c>
      <c r="J655" s="72">
        <f ca="1">INDEX(OFFSET(G643,L654,0,64-L654,2),MATCH("Треугольник",OFFSET(G643,L654,0,64-L654,1),0),2)</f>
        <v>-44.003518633799999</v>
      </c>
      <c r="K655" s="63">
        <f ca="1">INDEX(H643:I706,MATCH(J655,H643:H706,0),2)</f>
        <v>54.4119434857</v>
      </c>
      <c r="L655" s="66">
        <f t="shared" ca="1" si="126"/>
        <v>37</v>
      </c>
    </row>
    <row r="656" spans="1:25" ht="13.5" thickBot="1" x14ac:dyDescent="0.25">
      <c r="A656" s="16">
        <v>11</v>
      </c>
      <c r="B656" s="8">
        <v>1666.6666666666483</v>
      </c>
      <c r="C656" s="8">
        <v>2.4166097335306205</v>
      </c>
      <c r="D656" s="8"/>
      <c r="E656" s="29">
        <f t="shared" si="125"/>
        <v>-1247.5179136184995</v>
      </c>
      <c r="F656" s="2">
        <f t="shared" si="123"/>
        <v>1105.2044304013004</v>
      </c>
      <c r="G656" s="49" t="s">
        <v>20</v>
      </c>
      <c r="H656" s="8">
        <v>-52.461575845299997</v>
      </c>
      <c r="I656" s="8">
        <v>140.02716998400001</v>
      </c>
      <c r="J656" s="72">
        <f ca="1">INDEX(OFFSET(G643,L655,0,64-L655,2),MATCH("Треугольник",OFFSET(G643,L655,0,64-L655,1),0),2)</f>
        <v>-64.908464959499995</v>
      </c>
      <c r="K656" s="63">
        <f ca="1">INDEX(H643:I706,MATCH(J656,H643:H706,0),2)</f>
        <v>135.47485723029999</v>
      </c>
      <c r="L656" s="66">
        <f t="shared" ca="1" si="126"/>
        <v>43</v>
      </c>
    </row>
    <row r="657" spans="1:12" ht="13.5" thickBot="1" x14ac:dyDescent="0.25">
      <c r="A657" s="16">
        <v>11</v>
      </c>
      <c r="B657" s="8">
        <v>1666.6666666667206</v>
      </c>
      <c r="C657" s="8">
        <v>2.8999316802367172</v>
      </c>
      <c r="D657" s="8"/>
      <c r="E657" s="29">
        <f t="shared" si="125"/>
        <v>-1618.2363623767999</v>
      </c>
      <c r="F657" s="2">
        <f t="shared" si="123"/>
        <v>398.85944047930013</v>
      </c>
      <c r="G657" s="54" t="s">
        <v>25</v>
      </c>
      <c r="H657" s="8">
        <v>-25.765254851400002</v>
      </c>
      <c r="I657" s="8">
        <v>95.149481085800005</v>
      </c>
      <c r="J657" s="72">
        <f ca="1">INDEX(OFFSET(G643,L656,0,64-L656,2),MATCH("Треугольник",OFFSET(G643,L656,0,64-L656,1),0),2)</f>
        <v>-129.7692253237</v>
      </c>
      <c r="K657" s="63">
        <f ca="1">INDEX(H643:I706,MATCH(J657,H643:H706,0),2)</f>
        <v>258.07889302680002</v>
      </c>
      <c r="L657" s="66">
        <f t="shared" ca="1" si="126"/>
        <v>47</v>
      </c>
    </row>
    <row r="658" spans="1:12" ht="13.5" thickBot="1" x14ac:dyDescent="0.25">
      <c r="A658" s="16">
        <v>11</v>
      </c>
      <c r="B658" s="8">
        <v>1666.6666666667206</v>
      </c>
      <c r="C658" s="8">
        <v>3.383253626942869</v>
      </c>
      <c r="D658" s="8"/>
      <c r="E658" s="29">
        <f t="shared" si="125"/>
        <v>-1618.2363623767999</v>
      </c>
      <c r="F658" s="2">
        <f t="shared" si="123"/>
        <v>-398.85944047929974</v>
      </c>
      <c r="G658" s="50" t="s">
        <v>19</v>
      </c>
      <c r="H658" s="8">
        <v>14.311363335399999</v>
      </c>
      <c r="I658" s="8">
        <v>84.912044526599999</v>
      </c>
      <c r="J658" s="72">
        <f ca="1">INDEX(OFFSET(G643,L657,0,64-L657,2),MATCH("Треугольник",OFFSET(G643,L657,0,64-L657,1),0),2)</f>
        <v>-161.1725472128</v>
      </c>
      <c r="K658" s="63">
        <f ca="1">INDEX(H643:I706,MATCH(J658,H643:H706,0),2)</f>
        <v>150.8814431747</v>
      </c>
      <c r="L658" s="69">
        <f t="shared" ca="1" si="126"/>
        <v>63</v>
      </c>
    </row>
    <row r="659" spans="1:12" ht="13.5" thickBot="1" x14ac:dyDescent="0.25">
      <c r="A659" s="16">
        <v>11</v>
      </c>
      <c r="B659" s="8">
        <v>1666.6666666666483</v>
      </c>
      <c r="C659" s="8">
        <v>3.8665755736489658</v>
      </c>
      <c r="D659" s="8"/>
      <c r="E659" s="29">
        <f t="shared" si="125"/>
        <v>-1247.5179136184997</v>
      </c>
      <c r="F659" s="2">
        <f t="shared" si="123"/>
        <v>-1105.2044304013</v>
      </c>
      <c r="G659" s="51" t="s">
        <v>22</v>
      </c>
      <c r="H659" s="8">
        <v>-21.230593156000001</v>
      </c>
      <c r="I659" s="8">
        <v>60.788523772200001</v>
      </c>
      <c r="J659" s="62">
        <f ca="1">INDEX(G643:H706,MATCH("Круг",OFFSET(G643,0,0,64,1),0),2)</f>
        <v>-45.405064757300003</v>
      </c>
      <c r="K659" s="63">
        <f ca="1">INDEX(H643:I706,MATCH(J659,H643:H706,0),2)</f>
        <v>127.345769328</v>
      </c>
      <c r="L659" s="64">
        <f>MATCH("Круг",$G$131:$G$194,0)</f>
        <v>3</v>
      </c>
    </row>
    <row r="660" spans="1:12" ht="13.5" thickBot="1" x14ac:dyDescent="0.25">
      <c r="A660" s="16">
        <v>11</v>
      </c>
      <c r="B660" s="8">
        <v>1666.6666666666774</v>
      </c>
      <c r="C660" s="8">
        <v>4.3498975203550962</v>
      </c>
      <c r="D660" s="8"/>
      <c r="E660" s="29">
        <f t="shared" si="125"/>
        <v>-591.00814507089979</v>
      </c>
      <c r="F660" s="2">
        <f t="shared" si="123"/>
        <v>-1558.3604044757001</v>
      </c>
      <c r="G660" s="49" t="s">
        <v>20</v>
      </c>
      <c r="H660" s="8">
        <v>-1.3240383805</v>
      </c>
      <c r="I660" s="8">
        <v>40.838598250499999</v>
      </c>
      <c r="J660" s="65">
        <f ca="1">INDEX(OFFSET(G643,L659,0,64-L659,2),MATCH("Круг",OFFSET(G643,L659,0,64-L659,1),0),2)</f>
        <v>-48.038458662399997</v>
      </c>
      <c r="K660" s="63">
        <f ca="1">INDEX(H643:I706,MATCH(J660,H643:H706,0),2)</f>
        <v>86.544158320799994</v>
      </c>
      <c r="L660" s="66">
        <f ca="1">MATCH("Круг",OFFSET($G$131,L659,0,64-L659,1),0)+L659</f>
        <v>7</v>
      </c>
    </row>
    <row r="661" spans="1:12" ht="13.5" thickBot="1" x14ac:dyDescent="0.25">
      <c r="A661" s="16">
        <v>11</v>
      </c>
      <c r="B661" s="8">
        <v>1666.6666666666429</v>
      </c>
      <c r="C661" s="8">
        <v>4.8332194670612187</v>
      </c>
      <c r="D661" s="8"/>
      <c r="E661" s="29">
        <f t="shared" si="125"/>
        <v>200.89446709219953</v>
      </c>
      <c r="F661" s="2">
        <f t="shared" si="123"/>
        <v>-1654.5147901634</v>
      </c>
      <c r="G661" s="52" t="s">
        <v>23</v>
      </c>
      <c r="H661" s="8">
        <v>-56.600639067000003</v>
      </c>
      <c r="I661" s="8">
        <v>72.9834276168</v>
      </c>
      <c r="J661" s="65">
        <f ca="1">INDEX(OFFSET(G643,L660,0,64-L660,2),MATCH("Круг",OFFSET(G643,L660,0,64-L660,1),0),2)</f>
        <v>14.311363335399999</v>
      </c>
      <c r="K661" s="63">
        <f ca="1">INDEX(H643:I706,MATCH(J661,H643:H706,0),2)</f>
        <v>84.912044526599999</v>
      </c>
      <c r="L661" s="66">
        <f t="shared" ref="L661:L669" ca="1" si="127">MATCH("Круг",OFFSET($G$131,L660,0,64-L660,1),0)+L660</f>
        <v>16</v>
      </c>
    </row>
    <row r="662" spans="1:12" ht="13.5" thickBot="1" x14ac:dyDescent="0.25">
      <c r="A662" s="16">
        <v>11</v>
      </c>
      <c r="B662" s="8">
        <v>1666.666666666667</v>
      </c>
      <c r="C662" s="8">
        <v>5.3165414137673714</v>
      </c>
      <c r="D662" s="8"/>
      <c r="E662" s="29">
        <f t="shared" si="125"/>
        <v>946.77457788529966</v>
      </c>
      <c r="F662" s="2">
        <f t="shared" si="123"/>
        <v>-1371.6397764894002</v>
      </c>
      <c r="G662" s="51" t="s">
        <v>22</v>
      </c>
      <c r="H662" s="8">
        <v>-69.576956069199994</v>
      </c>
      <c r="I662" s="8">
        <v>105.5822251885</v>
      </c>
      <c r="J662" s="65">
        <f ca="1">INDEX(OFFSET(G643,L661,0,64-L661,2),MATCH("Круг",OFFSET(G643,L661,0,64-L661,1),0),2)</f>
        <v>-89.505390400500005</v>
      </c>
      <c r="K662" s="63">
        <f ca="1">INDEX(H643:I706,MATCH(J662,H643:H706,0),2)</f>
        <v>97.3230721897</v>
      </c>
      <c r="L662" s="66">
        <f t="shared" ca="1" si="127"/>
        <v>21</v>
      </c>
    </row>
    <row r="663" spans="1:12" ht="13.5" thickBot="1" x14ac:dyDescent="0.25">
      <c r="A663" s="16">
        <v>11</v>
      </c>
      <c r="B663" s="8">
        <v>1666.666666666689</v>
      </c>
      <c r="C663" s="8">
        <v>5.7998633604735037</v>
      </c>
      <c r="D663" s="8"/>
      <c r="E663" s="29">
        <f t="shared" si="125"/>
        <v>1475.7600427554</v>
      </c>
      <c r="F663" s="2">
        <f t="shared" si="123"/>
        <v>-774.53862007290002</v>
      </c>
      <c r="G663" s="50" t="s">
        <v>19</v>
      </c>
      <c r="H663" s="8">
        <v>-89.505390400500005</v>
      </c>
      <c r="I663" s="8">
        <v>97.3230721897</v>
      </c>
      <c r="J663" s="65">
        <f ca="1">INDEX(OFFSET(G643,L662,0,64-L662,2),MATCH("Круг",OFFSET(G643,L662,0,64-L662,1),0),2)</f>
        <v>-106.071965685</v>
      </c>
      <c r="K663" s="63">
        <f ca="1">INDEX(H643:I706,MATCH(J663,H643:H706,0),2)</f>
        <v>154.20286801419999</v>
      </c>
      <c r="L663" s="66">
        <f t="shared" ca="1" si="127"/>
        <v>23</v>
      </c>
    </row>
    <row r="664" spans="1:12" ht="13.5" thickBot="1" x14ac:dyDescent="0.25">
      <c r="A664" s="16">
        <v>11</v>
      </c>
      <c r="B664" s="8">
        <v>2333.3333333332998</v>
      </c>
      <c r="C664" s="8">
        <v>0</v>
      </c>
      <c r="D664" s="8"/>
      <c r="E664" s="29">
        <f t="shared" si="125"/>
        <v>2333.3333333332998</v>
      </c>
      <c r="F664" s="2">
        <f t="shared" si="123"/>
        <v>0</v>
      </c>
      <c r="G664" s="49" t="s">
        <v>20</v>
      </c>
      <c r="H664" s="8">
        <v>-104.7240574488</v>
      </c>
      <c r="I664" s="8">
        <v>162.4290734546</v>
      </c>
      <c r="J664" s="65">
        <f ca="1">INDEX(OFFSET(G643,L663,0,64-L663,2),MATCH("Круг",OFFSET(G643,L663,0,64-L663,1),0),2)</f>
        <v>-83.735164587900002</v>
      </c>
      <c r="K664" s="63">
        <f ca="1">INDEX(H643:I706,MATCH(J664,H643:H706,0),2)</f>
        <v>201.31968429529999</v>
      </c>
      <c r="L664" s="66">
        <f t="shared" ca="1" si="127"/>
        <v>26</v>
      </c>
    </row>
    <row r="665" spans="1:12" ht="13.5" thickBot="1" x14ac:dyDescent="0.25">
      <c r="A665" s="16">
        <v>11</v>
      </c>
      <c r="B665" s="8">
        <v>2333.3333333333421</v>
      </c>
      <c r="C665" s="8">
        <v>0.33069396353575364</v>
      </c>
      <c r="D665" s="8"/>
      <c r="E665" s="29">
        <f t="shared" si="125"/>
        <v>2206.9068973015001</v>
      </c>
      <c r="F665" s="2">
        <f t="shared" si="123"/>
        <v>757.63209481089996</v>
      </c>
      <c r="G665" s="50" t="s">
        <v>19</v>
      </c>
      <c r="H665" s="8">
        <v>-106.071965685</v>
      </c>
      <c r="I665" s="8">
        <v>154.20286801419999</v>
      </c>
      <c r="J665" s="65">
        <f ca="1">INDEX(OFFSET(G643,L664,0,64-L664,2),MATCH("Круг",OFFSET(G643,L664,0,64-L664,1),0),2)</f>
        <v>-38.663713916200003</v>
      </c>
      <c r="K665" s="63">
        <f ca="1">INDEX(H643:I706,MATCH(J665,H643:H706,0),2)</f>
        <v>140.7499964228</v>
      </c>
      <c r="L665" s="66">
        <f t="shared" ca="1" si="127"/>
        <v>30</v>
      </c>
    </row>
    <row r="666" spans="1:12" ht="13.5" thickBot="1" x14ac:dyDescent="0.25">
      <c r="A666" s="16">
        <v>11</v>
      </c>
      <c r="B666" s="8">
        <v>2333.3333333333767</v>
      </c>
      <c r="C666" s="8">
        <v>0.66138792707152561</v>
      </c>
      <c r="D666" s="8"/>
      <c r="E666" s="29">
        <f t="shared" si="125"/>
        <v>1841.3278552583001</v>
      </c>
      <c r="F666" s="2">
        <f t="shared" si="123"/>
        <v>1433.1629962759</v>
      </c>
      <c r="G666" s="53" t="s">
        <v>24</v>
      </c>
      <c r="H666" s="8">
        <v>-79.190755002000003</v>
      </c>
      <c r="I666" s="8">
        <v>137.608226933</v>
      </c>
      <c r="J666" s="65">
        <f ca="1">INDEX(OFFSET(G643,L665,0,64-L665,2),MATCH("Круг",OFFSET(G643,L665,0,64-L665,1),0),2)</f>
        <v>-18.530797420700001</v>
      </c>
      <c r="K666" s="63">
        <f ca="1">INDEX(H643:I706,MATCH(J666,H643:H706,0),2)</f>
        <v>56.455050233400002</v>
      </c>
      <c r="L666" s="66">
        <f t="shared" ca="1" si="127"/>
        <v>34</v>
      </c>
    </row>
    <row r="667" spans="1:12" ht="13.5" thickBot="1" x14ac:dyDescent="0.25">
      <c r="A667" s="16">
        <v>11</v>
      </c>
      <c r="B667" s="8">
        <v>2333.3333333332894</v>
      </c>
      <c r="C667" s="8">
        <v>0.99208189060730567</v>
      </c>
      <c r="D667" s="8"/>
      <c r="E667" s="29">
        <f t="shared" si="125"/>
        <v>1276.2123689523003</v>
      </c>
      <c r="F667" s="2">
        <f t="shared" si="123"/>
        <v>1953.3884492791999</v>
      </c>
      <c r="G667" s="48" t="s">
        <v>21</v>
      </c>
      <c r="H667" s="8">
        <v>-73.345755303900006</v>
      </c>
      <c r="I667" s="8">
        <v>182.62583799870001</v>
      </c>
      <c r="J667" s="65">
        <f ca="1">INDEX(OFFSET(G643,L666,0,64-L666,2),MATCH("Круг",OFFSET(G643,L666,0,64-L666,1),0),2)</f>
        <v>-120.916515441</v>
      </c>
      <c r="K667" s="63">
        <f ca="1">INDEX(H643:I706,MATCH(J667,H643:H706,0),2)</f>
        <v>234.1736985837</v>
      </c>
      <c r="L667" s="66">
        <f t="shared" ca="1" si="127"/>
        <v>48</v>
      </c>
    </row>
    <row r="668" spans="1:12" ht="13.5" thickBot="1" x14ac:dyDescent="0.25">
      <c r="A668" s="16">
        <v>11</v>
      </c>
      <c r="B668" s="8">
        <v>2333.3333333332971</v>
      </c>
      <c r="C668" s="8">
        <v>1.3227758541430661</v>
      </c>
      <c r="D668" s="8"/>
      <c r="E668" s="29">
        <f t="shared" si="125"/>
        <v>572.79946999519984</v>
      </c>
      <c r="F668" s="2">
        <f t="shared" si="123"/>
        <v>2261.9339538583999</v>
      </c>
      <c r="G668" s="50" t="s">
        <v>19</v>
      </c>
      <c r="H668" s="8">
        <v>-83.735164587900002</v>
      </c>
      <c r="I668" s="8">
        <v>201.31968429529999</v>
      </c>
      <c r="J668" s="65">
        <f ca="1">INDEX(OFFSET(G643,L667,0,64-L667,2),MATCH("Круг",OFFSET(G643,L667,0,64-L667,1),0),2)</f>
        <v>-124.7997057738</v>
      </c>
      <c r="K668" s="63">
        <f ca="1">INDEX(H643:I706,MATCH(J668,H643:H706,0),2)</f>
        <v>99.922063314799999</v>
      </c>
      <c r="L668" s="66">
        <f t="shared" ca="1" si="127"/>
        <v>58</v>
      </c>
    </row>
    <row r="669" spans="1:12" ht="13.5" thickBot="1" x14ac:dyDescent="0.25">
      <c r="A669" s="16">
        <v>11</v>
      </c>
      <c r="B669" s="8">
        <v>2333.3333333333667</v>
      </c>
      <c r="C669" s="8">
        <v>1.6534698176788183</v>
      </c>
      <c r="D669" s="8"/>
      <c r="E669" s="29">
        <f t="shared" si="125"/>
        <v>-192.68513943539773</v>
      </c>
      <c r="F669" s="2">
        <f t="shared" si="123"/>
        <v>2325.3638170156</v>
      </c>
      <c r="G669" s="51" t="s">
        <v>22</v>
      </c>
      <c r="H669" s="8">
        <v>-87.693687052000001</v>
      </c>
      <c r="I669" s="8">
        <v>249.60555895659999</v>
      </c>
      <c r="J669" s="65">
        <f ca="1">INDEX(OFFSET(G643,L668,0,64-L668,2),MATCH("Круг",OFFSET(G643,L668,0,64-L668,1),0),2)</f>
        <v>-121.2390539813</v>
      </c>
      <c r="K669" s="63">
        <f ca="1">INDEX(H643:I706,MATCH(J669,H643:H706,0),2)</f>
        <v>82.991351778099997</v>
      </c>
      <c r="L669" s="66">
        <f t="shared" ca="1" si="127"/>
        <v>61</v>
      </c>
    </row>
    <row r="670" spans="1:12" ht="13.5" thickBot="1" x14ac:dyDescent="0.25">
      <c r="A670" s="16">
        <v>11</v>
      </c>
      <c r="B670" s="8">
        <v>2333.3333333333476</v>
      </c>
      <c r="C670" s="8">
        <v>1.9841637812146209</v>
      </c>
      <c r="D670" s="8"/>
      <c r="E670" s="29">
        <f t="shared" si="125"/>
        <v>-937.28932419029911</v>
      </c>
      <c r="F670" s="2">
        <f t="shared" si="123"/>
        <v>2136.8044288617998</v>
      </c>
      <c r="G670" s="52" t="s">
        <v>23</v>
      </c>
      <c r="H670" s="8">
        <v>-78.577400572800002</v>
      </c>
      <c r="I670" s="8">
        <v>233.94793316779999</v>
      </c>
      <c r="J670" s="62">
        <f ca="1">INDEX(G643:H706,MATCH("Крест",OFFSET(G643,0,0,64,1),0),2)</f>
        <v>-58.681923164899999</v>
      </c>
      <c r="K670" s="63">
        <f ca="1">INDEX(H643:I706,MATCH(J670,H643:H706,0),2)</f>
        <v>117.1445876284</v>
      </c>
      <c r="L670" s="64">
        <f>MATCH("Крест",$G$67:$G$130,0)</f>
        <v>4</v>
      </c>
    </row>
    <row r="671" spans="1:12" ht="13.5" thickBot="1" x14ac:dyDescent="0.25">
      <c r="A671" s="16">
        <v>11</v>
      </c>
      <c r="B671" s="8">
        <v>2333.333333333333</v>
      </c>
      <c r="C671" s="8">
        <v>2.3148577447503573</v>
      </c>
      <c r="D671" s="8"/>
      <c r="E671" s="29">
        <f t="shared" si="125"/>
        <v>-1580.3236671267005</v>
      </c>
      <c r="F671" s="2">
        <f t="shared" si="123"/>
        <v>1716.689124904</v>
      </c>
      <c r="G671" s="48" t="s">
        <v>21</v>
      </c>
      <c r="H671" s="8">
        <v>-114.9410438184</v>
      </c>
      <c r="I671" s="8">
        <v>172.2808078747</v>
      </c>
      <c r="J671" s="65">
        <f ca="1">INDEX(OFFSET(G643,L670,0,64-L670,2),MATCH("Крест",OFFSET(G643,L670,0,64-L670,1),0),2)</f>
        <v>-79.826799881200003</v>
      </c>
      <c r="K671" s="63">
        <f ca="1">INDEX(H643:I706,MATCH(J671,H643:H706,0),2)</f>
        <v>146.3214459127</v>
      </c>
      <c r="L671" s="66">
        <f ca="1">MATCH("Крест",OFFSET($G$67,L670,0,64-L670,1),0)+L670</f>
        <v>10</v>
      </c>
    </row>
    <row r="672" spans="1:12" ht="13.5" thickBot="1" x14ac:dyDescent="0.25">
      <c r="A672" s="16">
        <v>11</v>
      </c>
      <c r="B672" s="8">
        <v>2333.3333333333239</v>
      </c>
      <c r="C672" s="8">
        <v>2.6455517082861419</v>
      </c>
      <c r="D672" s="8"/>
      <c r="E672" s="29">
        <f t="shared" si="125"/>
        <v>-2052.1054194817998</v>
      </c>
      <c r="F672" s="2">
        <f t="shared" si="123"/>
        <v>1110.5439170865</v>
      </c>
      <c r="G672" s="50" t="s">
        <v>19</v>
      </c>
      <c r="H672" s="8">
        <v>-38.663713916200003</v>
      </c>
      <c r="I672" s="8">
        <v>140.7499964228</v>
      </c>
      <c r="J672" s="65">
        <f ca="1">INDEX(OFFSET(G643,L671,0,64-L671,2),MATCH("Крест",OFFSET(G643,L671,0,64-L671,1),0),2)</f>
        <v>-21.230593156000001</v>
      </c>
      <c r="K672" s="63">
        <f ca="1">INDEX(H643:I706,MATCH(J672,H643:H706,0),2)</f>
        <v>60.788523772200001</v>
      </c>
      <c r="L672" s="66">
        <f t="shared" ref="L672:L680" ca="1" si="128">MATCH("Крест",OFFSET($G$67,L671,0,64-L671,1),0)+L671</f>
        <v>17</v>
      </c>
    </row>
    <row r="673" spans="1:12" ht="13.5" thickBot="1" x14ac:dyDescent="0.25">
      <c r="A673" s="16">
        <v>11</v>
      </c>
      <c r="B673" s="8">
        <v>2333.3333333333512</v>
      </c>
      <c r="C673" s="8">
        <v>2.9762456718219017</v>
      </c>
      <c r="D673" s="8"/>
      <c r="E673" s="29">
        <f t="shared" si="125"/>
        <v>-2301.5097079397001</v>
      </c>
      <c r="F673" s="2">
        <f t="shared" si="123"/>
        <v>384.05404398839971</v>
      </c>
      <c r="G673" s="51" t="s">
        <v>22</v>
      </c>
      <c r="H673" s="8">
        <v>-10.9839737886</v>
      </c>
      <c r="I673" s="8">
        <v>122.9966630916</v>
      </c>
      <c r="J673" s="65">
        <f ca="1">INDEX(OFFSET(G643,L672,0,64-L672,2),MATCH("Крест",OFFSET(G643,L672,0,64-L672,1),0),2)</f>
        <v>-69.576956069199994</v>
      </c>
      <c r="K673" s="63">
        <f ca="1">INDEX(H643:I706,MATCH(J673,H643:H706,0),2)</f>
        <v>105.5822251885</v>
      </c>
      <c r="L673" s="66">
        <f t="shared" ca="1" si="128"/>
        <v>20</v>
      </c>
    </row>
    <row r="674" spans="1:12" ht="13.5" thickBot="1" x14ac:dyDescent="0.25">
      <c r="A674" s="16">
        <v>11</v>
      </c>
      <c r="B674" s="8">
        <v>2333.3333333333512</v>
      </c>
      <c r="C674" s="8">
        <v>3.3069396353576845</v>
      </c>
      <c r="D674" s="8"/>
      <c r="E674" s="29">
        <f t="shared" si="125"/>
        <v>-2301.5097079397001</v>
      </c>
      <c r="F674" s="2">
        <f t="shared" si="123"/>
        <v>-384.0540439883992</v>
      </c>
      <c r="G674" s="49" t="s">
        <v>20</v>
      </c>
      <c r="H674" s="8">
        <v>17.564516620300001</v>
      </c>
      <c r="I674" s="8">
        <v>70.717765379799999</v>
      </c>
      <c r="J674" s="65">
        <f ca="1">INDEX(OFFSET(G643,L673,0,64-L673,2),MATCH("Крест",OFFSET(G643,L673,0,64-L673,1),0),2)</f>
        <v>-87.693687052000001</v>
      </c>
      <c r="K674" s="63">
        <f ca="1">INDEX(H643:I706,MATCH(J674,H643:H706,0),2)</f>
        <v>249.60555895659999</v>
      </c>
      <c r="L674" s="66">
        <f t="shared" ca="1" si="128"/>
        <v>27</v>
      </c>
    </row>
    <row r="675" spans="1:12" ht="13.5" thickBot="1" x14ac:dyDescent="0.25">
      <c r="A675" s="16">
        <v>11</v>
      </c>
      <c r="B675" s="8">
        <v>2333.3333333333239</v>
      </c>
      <c r="C675" s="8">
        <v>3.6376335988934443</v>
      </c>
      <c r="D675" s="8"/>
      <c r="E675" s="29">
        <f t="shared" si="125"/>
        <v>-2052.1054194818003</v>
      </c>
      <c r="F675" s="2">
        <f t="shared" si="123"/>
        <v>-1110.5439170864993</v>
      </c>
      <c r="G675" s="52" t="s">
        <v>23</v>
      </c>
      <c r="H675" s="8">
        <v>8.0813310317999996</v>
      </c>
      <c r="I675" s="8">
        <v>65.772291252299993</v>
      </c>
      <c r="J675" s="65">
        <f ca="1">INDEX(OFFSET(G643,L674,0,64-L674,2),MATCH("Крест",OFFSET(G643,L674,0,64-L674,1),0),2)</f>
        <v>-10.9839737886</v>
      </c>
      <c r="K675" s="63">
        <f ca="1">INDEX(H643:I706,MATCH(J675,H643:H706,0),2)</f>
        <v>122.9966630916</v>
      </c>
      <c r="L675" s="66">
        <f t="shared" ca="1" si="128"/>
        <v>31</v>
      </c>
    </row>
    <row r="676" spans="1:12" ht="13.5" thickBot="1" x14ac:dyDescent="0.25">
      <c r="A676" s="16">
        <v>11</v>
      </c>
      <c r="B676" s="8">
        <v>2333.333333333333</v>
      </c>
      <c r="C676" s="8">
        <v>3.9683275624292289</v>
      </c>
      <c r="D676" s="8"/>
      <c r="E676" s="29">
        <f t="shared" si="125"/>
        <v>-1580.3236671267007</v>
      </c>
      <c r="F676" s="2">
        <f t="shared" si="123"/>
        <v>-1716.6891249039993</v>
      </c>
      <c r="G676" s="50" t="s">
        <v>19</v>
      </c>
      <c r="H676" s="8">
        <v>-18.530797420700001</v>
      </c>
      <c r="I676" s="8">
        <v>56.455050233400002</v>
      </c>
      <c r="J676" s="65">
        <f ca="1">INDEX(OFFSET(G643,L675,0,64-L675,2),MATCH("Крест",OFFSET(G643,L675,0,64-L675,1),0),2)</f>
        <v>-69.659677119400001</v>
      </c>
      <c r="K676" s="63">
        <f ca="1">INDEX(H643:I706,MATCH(J676,H643:H706,0),2)</f>
        <v>191.6468176683</v>
      </c>
      <c r="L676" s="66">
        <f t="shared" ca="1" si="128"/>
        <v>45</v>
      </c>
    </row>
    <row r="677" spans="1:12" ht="13.5" thickBot="1" x14ac:dyDescent="0.25">
      <c r="A677" s="16">
        <v>11</v>
      </c>
      <c r="B677" s="8">
        <v>2333.3333333333476</v>
      </c>
      <c r="C677" s="8">
        <v>4.2990215259649656</v>
      </c>
      <c r="D677" s="8"/>
      <c r="E677" s="29">
        <f t="shared" si="125"/>
        <v>-937.28932419029911</v>
      </c>
      <c r="F677" s="2">
        <f t="shared" si="123"/>
        <v>-2136.8044288617998</v>
      </c>
      <c r="G677" s="54" t="s">
        <v>25</v>
      </c>
      <c r="H677" s="8">
        <v>18.143848239299999</v>
      </c>
      <c r="I677" s="8">
        <v>54.778732748000003</v>
      </c>
      <c r="J677" s="65">
        <f ca="1">INDEX(OFFSET(G643,L676,0,64-L676,2),MATCH("Крест",OFFSET(G643,L676,0,64-L676,1),0),2)</f>
        <v>-53.363019313099997</v>
      </c>
      <c r="K677" s="63">
        <f ca="1">INDEX(H643:I706,MATCH(J677,H643:H706,0),2)</f>
        <v>179.39522809869999</v>
      </c>
      <c r="L677" s="66">
        <f t="shared" ca="1" si="128"/>
        <v>50</v>
      </c>
    </row>
    <row r="678" spans="1:12" ht="13.5" thickBot="1" x14ac:dyDescent="0.25">
      <c r="A678" s="16">
        <v>11</v>
      </c>
      <c r="B678" s="8">
        <v>2333.3333333333667</v>
      </c>
      <c r="C678" s="8">
        <v>4.6297154895007679</v>
      </c>
      <c r="D678" s="8"/>
      <c r="E678" s="29">
        <f t="shared" si="125"/>
        <v>-192.6851394353983</v>
      </c>
      <c r="F678" s="2">
        <f t="shared" si="123"/>
        <v>-2325.3638170156</v>
      </c>
      <c r="G678" s="53" t="s">
        <v>24</v>
      </c>
      <c r="H678" s="8">
        <v>-20.199807252900001</v>
      </c>
      <c r="I678" s="8">
        <v>35.974397239200002</v>
      </c>
      <c r="J678" s="65">
        <f ca="1">INDEX(OFFSET(G643,L677,0,64-L677,2),MATCH("Крест",OFFSET(G643,L677,0,64-L677,1),0),2)</f>
        <v>-152.65487271879999</v>
      </c>
      <c r="K678" s="63">
        <f ca="1">INDEX(H643:I706,MATCH(J678,H643:H706,0),2)</f>
        <v>150.69814672320001</v>
      </c>
      <c r="L678" s="66">
        <f t="shared" ca="1" si="128"/>
        <v>57</v>
      </c>
    </row>
    <row r="679" spans="1:12" ht="13.5" thickBot="1" x14ac:dyDescent="0.25">
      <c r="A679" s="16">
        <v>11</v>
      </c>
      <c r="B679" s="8">
        <v>2333.3333333332971</v>
      </c>
      <c r="C679" s="8">
        <v>4.9604094530365206</v>
      </c>
      <c r="D679" s="8"/>
      <c r="E679" s="29">
        <f t="shared" si="125"/>
        <v>572.7994699952003</v>
      </c>
      <c r="F679" s="2">
        <f t="shared" si="123"/>
        <v>-2261.9339538583995</v>
      </c>
      <c r="G679" s="49" t="s">
        <v>20</v>
      </c>
      <c r="H679" s="8">
        <v>-44.003518633799999</v>
      </c>
      <c r="I679" s="8">
        <v>54.4119434857</v>
      </c>
      <c r="J679" s="65">
        <f ca="1">INDEX(OFFSET(G643,L678,0,64-L678,2),MATCH("Крест",OFFSET(G643,L678,0,64-L678,1),0),2)</f>
        <v>-106.17223511340001</v>
      </c>
      <c r="K679" s="63">
        <f ca="1">INDEX(H643:I706,MATCH(J679,H643:H706,0),2)</f>
        <v>34.615031393999999</v>
      </c>
      <c r="L679" s="66">
        <f t="shared" ca="1" si="128"/>
        <v>60</v>
      </c>
    </row>
    <row r="680" spans="1:12" ht="13.5" thickBot="1" x14ac:dyDescent="0.25">
      <c r="A680" s="16">
        <v>11</v>
      </c>
      <c r="B680" s="8">
        <v>2333.3333333332894</v>
      </c>
      <c r="C680" s="8">
        <v>5.2911034165722803</v>
      </c>
      <c r="D680" s="8"/>
      <c r="E680" s="29">
        <f t="shared" si="125"/>
        <v>1276.2123689522996</v>
      </c>
      <c r="F680" s="2">
        <f t="shared" si="123"/>
        <v>-1953.3884492792004</v>
      </c>
      <c r="G680" s="54" t="s">
        <v>25</v>
      </c>
      <c r="H680" s="8">
        <v>-71.5312893272</v>
      </c>
      <c r="I680" s="8">
        <v>102.9089470597</v>
      </c>
      <c r="J680" s="65">
        <f ca="1">INDEX(OFFSET(G643,L679,0,64-L679,2),MATCH("Крест",OFFSET(G643,L679,0,64-L679,1),0),2)</f>
        <v>-112.3931217784</v>
      </c>
      <c r="K680" s="63">
        <f ca="1">INDEX(H643:I706,MATCH(J680,H643:H706,0),2)</f>
        <v>182.55947956369999</v>
      </c>
      <c r="L680" s="69">
        <f t="shared" ca="1" si="128"/>
        <v>64</v>
      </c>
    </row>
    <row r="681" spans="1:12" ht="13.5" thickBot="1" x14ac:dyDescent="0.25">
      <c r="A681" s="16">
        <v>11</v>
      </c>
      <c r="B681" s="8">
        <v>2333.3333333333767</v>
      </c>
      <c r="C681" s="8">
        <v>5.6217973801080605</v>
      </c>
      <c r="D681" s="8"/>
      <c r="E681" s="29">
        <f t="shared" si="125"/>
        <v>1841.3278552582997</v>
      </c>
      <c r="F681" s="2">
        <f t="shared" si="123"/>
        <v>-1433.1629962759009</v>
      </c>
      <c r="G681" s="48" t="s">
        <v>21</v>
      </c>
      <c r="H681" s="8">
        <v>-114.149907442</v>
      </c>
      <c r="I681" s="8">
        <v>108.530700043</v>
      </c>
      <c r="J681" s="62">
        <f ca="1">INDEX(G643:H706,MATCH("ГорЛиния",OFFSET(G643,0,0,64,1),0),2)</f>
        <v>-26.531570786500001</v>
      </c>
      <c r="K681" s="63">
        <f ca="1">INDEX(H643:I706,MATCH(J681,H643:H706,0),2)</f>
        <v>102.41022048950001</v>
      </c>
      <c r="L681" s="64">
        <f>MATCH("ГорЛиния",$G$67:$G$130,0)</f>
        <v>5</v>
      </c>
    </row>
    <row r="682" spans="1:12" ht="13.5" thickBot="1" x14ac:dyDescent="0.25">
      <c r="A682" s="16">
        <v>11</v>
      </c>
      <c r="B682" s="8">
        <v>2333.3333333333421</v>
      </c>
      <c r="C682" s="8">
        <v>5.9524913436438327</v>
      </c>
      <c r="D682" s="8"/>
      <c r="E682" s="29">
        <f t="shared" si="125"/>
        <v>2206.9068973014996</v>
      </c>
      <c r="F682" s="2">
        <f t="shared" si="123"/>
        <v>-757.63209481090018</v>
      </c>
      <c r="G682" s="52" t="s">
        <v>23</v>
      </c>
      <c r="H682" s="8">
        <v>-125.2885716975</v>
      </c>
      <c r="I682" s="8">
        <v>133.1889805994</v>
      </c>
      <c r="J682" s="65">
        <f ca="1">INDEX(OFFSET(G643,L681,0,64-L681,2),MATCH("ГорЛиния",OFFSET(G643,L681,0,64-L681,1),0),2)</f>
        <v>-38.275381089100001</v>
      </c>
      <c r="K682" s="63">
        <f ca="1">INDEX(H643:I706,MATCH(J682,H643:H706,0),2)</f>
        <v>163.888736249</v>
      </c>
      <c r="L682" s="66">
        <f ca="1">MATCH("ГорЛиния",OFFSET($G$67,L681,0,64-L681,1),0)+L681</f>
        <v>11</v>
      </c>
    </row>
    <row r="683" spans="1:12" ht="13.5" thickBot="1" x14ac:dyDescent="0.25">
      <c r="A683" s="16">
        <v>11</v>
      </c>
      <c r="B683" s="8">
        <v>3000</v>
      </c>
      <c r="C683" s="8">
        <v>0</v>
      </c>
      <c r="D683" s="8"/>
      <c r="E683" s="29">
        <f t="shared" si="125"/>
        <v>3000</v>
      </c>
      <c r="F683" s="2">
        <f t="shared" si="123"/>
        <v>0</v>
      </c>
      <c r="G683" s="54" t="s">
        <v>25</v>
      </c>
      <c r="H683" s="8">
        <v>-125.2762033513</v>
      </c>
      <c r="I683" s="8">
        <v>173.96187335319999</v>
      </c>
      <c r="J683" s="65">
        <f ca="1">INDEX(OFFSET(G643,L682,0,64-L682,2),MATCH("ГорЛиния",OFFSET(G643,L682,0,64-L682,1),0),2)</f>
        <v>-56.600639067000003</v>
      </c>
      <c r="K683" s="63">
        <f ca="1">INDEX(H643:I706,MATCH(J683,H643:H706,0),2)</f>
        <v>72.9834276168</v>
      </c>
      <c r="L683" s="66">
        <f t="shared" ref="L683:L688" ca="1" si="129">MATCH("ГорЛиния",OFFSET($G$67,L682,0,64-L682,1),0)+L682</f>
        <v>19</v>
      </c>
    </row>
    <row r="684" spans="1:12" ht="13.5" thickBot="1" x14ac:dyDescent="0.25">
      <c r="A684" s="16">
        <v>11</v>
      </c>
      <c r="B684" s="8">
        <v>3000.000000000005</v>
      </c>
      <c r="C684" s="8">
        <v>0.26179938779916201</v>
      </c>
      <c r="D684" s="8"/>
      <c r="E684" s="29">
        <f t="shared" si="125"/>
        <v>2897.7774788672</v>
      </c>
      <c r="F684" s="2">
        <f t="shared" si="123"/>
        <v>776.45713530759997</v>
      </c>
      <c r="G684" s="52" t="s">
        <v>23</v>
      </c>
      <c r="H684" s="8">
        <v>-78.325042592399996</v>
      </c>
      <c r="I684" s="8">
        <v>157.46181177779999</v>
      </c>
      <c r="J684" s="65">
        <f ca="1">INDEX(OFFSET(G643,L683,0,64-L683,2),MATCH("ГорЛиния",OFFSET(G643,L683,0,64-L683,1),0),2)</f>
        <v>-78.577400572800002</v>
      </c>
      <c r="K684" s="63">
        <f ca="1">INDEX(H643:I706,MATCH(J684,H643:H706,0),2)</f>
        <v>233.94793316779999</v>
      </c>
      <c r="L684" s="66">
        <f t="shared" ca="1" si="129"/>
        <v>28</v>
      </c>
    </row>
    <row r="685" spans="1:12" ht="13.5" thickBot="1" x14ac:dyDescent="0.25">
      <c r="A685" s="16">
        <v>11</v>
      </c>
      <c r="B685" s="8">
        <v>2999.9999999999864</v>
      </c>
      <c r="C685" s="8">
        <v>0.52359877559830148</v>
      </c>
      <c r="D685" s="8"/>
      <c r="E685" s="29">
        <f t="shared" si="125"/>
        <v>2598.0762113533001</v>
      </c>
      <c r="F685" s="2">
        <f t="shared" si="123"/>
        <v>1499.9999999999998</v>
      </c>
      <c r="G685" s="49" t="s">
        <v>20</v>
      </c>
      <c r="H685" s="8">
        <v>-64.908464959499995</v>
      </c>
      <c r="I685" s="8">
        <v>135.47485723029999</v>
      </c>
      <c r="J685" s="65">
        <f ca="1">INDEX(OFFSET(G643,L684,0,64-L684,2),MATCH("ГорЛиния",OFFSET(G643,L684,0,64-L684,1),0),2)</f>
        <v>8.0813310317999996</v>
      </c>
      <c r="K685" s="63">
        <f ca="1">INDEX(H643:I706,MATCH(J685,H643:H706,0),2)</f>
        <v>65.772291252299993</v>
      </c>
      <c r="L685" s="66">
        <f t="shared" ca="1" si="129"/>
        <v>33</v>
      </c>
    </row>
    <row r="686" spans="1:12" ht="13.5" thickBot="1" x14ac:dyDescent="0.25">
      <c r="A686" s="16">
        <v>11</v>
      </c>
      <c r="B686" s="8">
        <v>2999.99999999994</v>
      </c>
      <c r="C686" s="8">
        <v>0.78539816339744839</v>
      </c>
      <c r="D686" s="8"/>
      <c r="E686" s="29">
        <f t="shared" si="125"/>
        <v>2121.3203435596001</v>
      </c>
      <c r="F686" s="2">
        <f t="shared" si="123"/>
        <v>2121.3203435596001</v>
      </c>
      <c r="G686" s="54" t="s">
        <v>25</v>
      </c>
      <c r="H686" s="8">
        <v>-50.864160193899998</v>
      </c>
      <c r="I686" s="8">
        <v>175.24176107459999</v>
      </c>
      <c r="J686" s="65">
        <f ca="1">INDEX(OFFSET(G643,L685,0,64-L685,2),MATCH("ГорЛиния",OFFSET(G643,L685,0,64-L685,1),0),2)</f>
        <v>-125.2885716975</v>
      </c>
      <c r="K686" s="63">
        <f ca="1">INDEX(H643:I706,MATCH(J686,H643:H706,0),2)</f>
        <v>133.1889805994</v>
      </c>
      <c r="L686" s="66">
        <f t="shared" ca="1" si="129"/>
        <v>40</v>
      </c>
    </row>
    <row r="687" spans="1:12" ht="13.5" thickBot="1" x14ac:dyDescent="0.25">
      <c r="A687" s="16">
        <v>11</v>
      </c>
      <c r="B687" s="8">
        <v>2999.9999999999864</v>
      </c>
      <c r="C687" s="8">
        <v>1.047197551196595</v>
      </c>
      <c r="D687" s="8"/>
      <c r="E687" s="29">
        <f t="shared" si="125"/>
        <v>1500.0000000000005</v>
      </c>
      <c r="F687" s="2">
        <f t="shared" si="123"/>
        <v>2598.0762113533001</v>
      </c>
      <c r="G687" s="51" t="s">
        <v>22</v>
      </c>
      <c r="H687" s="8">
        <v>-69.659677119400001</v>
      </c>
      <c r="I687" s="8">
        <v>191.6468176683</v>
      </c>
      <c r="J687" s="65">
        <f ca="1">INDEX(OFFSET(G643,L686,0,64-L686,2),MATCH("ГорЛиния",OFFSET(G643,L686,0,64-L686,1),0),2)</f>
        <v>-78.325042592399996</v>
      </c>
      <c r="K687" s="63">
        <f ca="1">INDEX(H643:I706,MATCH(J687,H643:H706,0),2)</f>
        <v>157.46181177779999</v>
      </c>
      <c r="L687" s="66">
        <f t="shared" ca="1" si="129"/>
        <v>42</v>
      </c>
    </row>
    <row r="688" spans="1:12" ht="13.5" thickBot="1" x14ac:dyDescent="0.25">
      <c r="A688" s="16">
        <v>11</v>
      </c>
      <c r="B688" s="8">
        <v>3000.000000000005</v>
      </c>
      <c r="C688" s="8">
        <v>1.3089969389957348</v>
      </c>
      <c r="D688" s="8"/>
      <c r="E688" s="29">
        <f t="shared" si="125"/>
        <v>776.45713530759951</v>
      </c>
      <c r="F688" s="2">
        <f t="shared" si="123"/>
        <v>2897.7774788672</v>
      </c>
      <c r="G688" s="53" t="s">
        <v>24</v>
      </c>
      <c r="H688" s="8">
        <v>-151.96606533950001</v>
      </c>
      <c r="I688" s="8">
        <v>256.96516288200002</v>
      </c>
      <c r="J688" s="65">
        <f ca="1">INDEX(OFFSET(G643,L687,0,64-L687,2),MATCH("ГорЛиния",OFFSET(G643,L687,0,64-L687,1),0),2)</f>
        <v>-250.56537405419999</v>
      </c>
      <c r="K688" s="63">
        <f ca="1">INDEX(H643:I706,MATCH(J688,H643:H706,0),2)</f>
        <v>174.12787196080001</v>
      </c>
      <c r="L688" s="69">
        <f t="shared" ca="1" si="129"/>
        <v>52</v>
      </c>
    </row>
    <row r="689" spans="1:12" ht="13.5" thickBot="1" x14ac:dyDescent="0.25">
      <c r="A689" s="16">
        <v>11</v>
      </c>
      <c r="B689" s="8">
        <v>3000</v>
      </c>
      <c r="C689" s="8">
        <v>1.5707963267948966</v>
      </c>
      <c r="D689" s="8"/>
      <c r="E689" s="29">
        <f t="shared" si="125"/>
        <v>1.83772268236293E-13</v>
      </c>
      <c r="F689" s="2">
        <f t="shared" si="123"/>
        <v>3000</v>
      </c>
      <c r="G689" s="49" t="s">
        <v>20</v>
      </c>
      <c r="H689" s="8">
        <v>-129.7692253237</v>
      </c>
      <c r="I689" s="8">
        <v>258.07889302680002</v>
      </c>
      <c r="J689" s="62">
        <f ca="1">INDEX(G643:H706,MATCH("Квадрат",OFFSET(G643,0,0,64,1),0),2)</f>
        <v>-18.372516827199998</v>
      </c>
      <c r="K689" s="63">
        <f ca="1">INDEX(H643:I706,MATCH(J689,H643:H706,0),2)</f>
        <v>70.103000500099995</v>
      </c>
      <c r="L689" s="64">
        <f>MATCH("Квадрат",$G$67:$G$130,0)</f>
        <v>6</v>
      </c>
    </row>
    <row r="690" spans="1:12" ht="13.5" thickBot="1" x14ac:dyDescent="0.25">
      <c r="A690" s="16">
        <v>11</v>
      </c>
      <c r="B690" s="8">
        <v>3000.000000000005</v>
      </c>
      <c r="C690" s="8">
        <v>1.8325957145940583</v>
      </c>
      <c r="D690" s="8"/>
      <c r="E690" s="29">
        <f t="shared" si="125"/>
        <v>-776.45713530759917</v>
      </c>
      <c r="F690" s="2">
        <f t="shared" si="123"/>
        <v>2897.7774788672</v>
      </c>
      <c r="G690" s="50" t="s">
        <v>19</v>
      </c>
      <c r="H690" s="8">
        <v>-120.916515441</v>
      </c>
      <c r="I690" s="8">
        <v>234.1736985837</v>
      </c>
      <c r="J690" s="65">
        <f ca="1">INDEX(OFFSET(G643,L689,0,64-L689,2),MATCH("Квадрат",OFFSET(G643,L689,0,64-L689,1),0),2)</f>
        <v>-76.178380529899997</v>
      </c>
      <c r="K690" s="63">
        <f ca="1">INDEX(H643:I706,MATCH(J690,H643:H706,0),2)</f>
        <v>121.2014864313</v>
      </c>
      <c r="L690" s="66">
        <f ca="1">MATCH("Квадрат",OFFSET($G$67,L689,0,64-L689,1),0)+L689</f>
        <v>9</v>
      </c>
    </row>
    <row r="691" spans="1:12" ht="13.5" thickBot="1" x14ac:dyDescent="0.25">
      <c r="A691" s="16">
        <v>11</v>
      </c>
      <c r="B691" s="8">
        <v>2999.9999999999864</v>
      </c>
      <c r="C691" s="8">
        <v>2.0943951023931984</v>
      </c>
      <c r="D691" s="8"/>
      <c r="E691" s="29">
        <f t="shared" si="125"/>
        <v>-1500.0000000000005</v>
      </c>
      <c r="F691" s="2">
        <f t="shared" si="123"/>
        <v>2598.0762113532996</v>
      </c>
      <c r="G691" s="54" t="s">
        <v>25</v>
      </c>
      <c r="H691" s="8">
        <v>-75.287573120600001</v>
      </c>
      <c r="I691" s="8">
        <v>297.40930229740002</v>
      </c>
      <c r="J691" s="65">
        <f ca="1">INDEX(OFFSET(G643,L690,0,64-L690,2),MATCH("Квадрат",OFFSET(G643,L690,0,64-L690,1),0),2)</f>
        <v>-81.630912236499995</v>
      </c>
      <c r="K691" s="63">
        <f ca="1">INDEX(H643:I706,MATCH(J691,H643:H706,0),2)</f>
        <v>164.4774005413</v>
      </c>
      <c r="L691" s="66">
        <f t="shared" ref="L691:L697" ca="1" si="130">MATCH("Квадрат",OFFSET($G$67,L690,0,64-L690,1),0)+L690</f>
        <v>13</v>
      </c>
    </row>
    <row r="692" spans="1:12" ht="13.5" thickBot="1" x14ac:dyDescent="0.25">
      <c r="A692" s="16">
        <v>11</v>
      </c>
      <c r="B692" s="8">
        <v>2999.99999999994</v>
      </c>
      <c r="C692" s="8">
        <v>2.3561944901923448</v>
      </c>
      <c r="D692" s="8"/>
      <c r="E692" s="29">
        <f t="shared" si="125"/>
        <v>-2121.3203435596001</v>
      </c>
      <c r="F692" s="2">
        <f t="shared" si="123"/>
        <v>2121.3203435596001</v>
      </c>
      <c r="G692" s="51" t="s">
        <v>22</v>
      </c>
      <c r="H692" s="8">
        <v>-53.363019313099997</v>
      </c>
      <c r="I692" s="8">
        <v>179.39522809869999</v>
      </c>
      <c r="J692" s="65">
        <f ca="1">INDEX(OFFSET(G643,L691,0,64-L691,2),MATCH("Квадрат",OFFSET(G643,L691,0,64-L691,1),0),2)</f>
        <v>-79.190755002000003</v>
      </c>
      <c r="K692" s="63">
        <f ca="1">INDEX(H643:I706,MATCH(J692,H643:H706,0),2)</f>
        <v>137.608226933</v>
      </c>
      <c r="L692" s="66">
        <f t="shared" ca="1" si="130"/>
        <v>24</v>
      </c>
    </row>
    <row r="693" spans="1:12" ht="13.5" thickBot="1" x14ac:dyDescent="0.25">
      <c r="A693" s="16">
        <v>11</v>
      </c>
      <c r="B693" s="8">
        <v>2999.9999999999864</v>
      </c>
      <c r="C693" s="8">
        <v>2.6179938779914917</v>
      </c>
      <c r="D693" s="8"/>
      <c r="E693" s="29">
        <f t="shared" si="125"/>
        <v>-2598.0762113533001</v>
      </c>
      <c r="F693" s="2">
        <f t="shared" si="123"/>
        <v>1499.9999999999998</v>
      </c>
      <c r="G693" s="53" t="s">
        <v>24</v>
      </c>
      <c r="H693" s="8">
        <v>-194.56026523579999</v>
      </c>
      <c r="I693" s="8">
        <v>102.3442983671</v>
      </c>
      <c r="J693" s="65">
        <f ca="1">INDEX(OFFSET(G643,L692,0,64-L692,2),MATCH("Квадрат",OFFSET(G643,L692,0,64-L692,1),0),2)</f>
        <v>-20.199807252900001</v>
      </c>
      <c r="K693" s="63">
        <f ca="1">INDEX(H643:I706,MATCH(J693,H643:H706,0),2)</f>
        <v>35.974397239200002</v>
      </c>
      <c r="L693" s="66">
        <f t="shared" ca="1" si="130"/>
        <v>36</v>
      </c>
    </row>
    <row r="694" spans="1:12" ht="13.5" thickBot="1" x14ac:dyDescent="0.25">
      <c r="A694" s="16">
        <v>11</v>
      </c>
      <c r="B694" s="8">
        <v>3000.000000000005</v>
      </c>
      <c r="C694" s="8">
        <v>2.8797932657906311</v>
      </c>
      <c r="D694" s="8"/>
      <c r="E694" s="29">
        <f t="shared" si="125"/>
        <v>-2897.7774788672</v>
      </c>
      <c r="F694" s="2">
        <f t="shared" si="123"/>
        <v>776.45713530760031</v>
      </c>
      <c r="G694" s="52" t="s">
        <v>23</v>
      </c>
      <c r="H694" s="8">
        <v>-250.56537405419999</v>
      </c>
      <c r="I694" s="8">
        <v>174.12787196080001</v>
      </c>
      <c r="J694" s="65">
        <f ca="1">INDEX(OFFSET(G643,L693,0,64-L693,2),MATCH("Квадрат",OFFSET(G643,L693,0,64-L693,1),0),2)</f>
        <v>-151.96606533950001</v>
      </c>
      <c r="K694" s="63">
        <f ca="1">INDEX(H643:I706,MATCH(J694,H643:H706,0),2)</f>
        <v>256.96516288200002</v>
      </c>
      <c r="L694" s="66">
        <f t="shared" ca="1" si="130"/>
        <v>46</v>
      </c>
    </row>
    <row r="695" spans="1:12" ht="13.5" thickBot="1" x14ac:dyDescent="0.25">
      <c r="A695" s="16">
        <v>11</v>
      </c>
      <c r="B695" s="8">
        <v>3000</v>
      </c>
      <c r="C695" s="8">
        <v>3.1415926535897931</v>
      </c>
      <c r="D695" s="8"/>
      <c r="E695" s="29">
        <f t="shared" si="125"/>
        <v>-3000</v>
      </c>
      <c r="F695" s="2">
        <f t="shared" si="123"/>
        <v>3.67544536472586E-13</v>
      </c>
      <c r="G695" s="48" t="s">
        <v>21</v>
      </c>
      <c r="H695" s="8">
        <v>-265.02342132000001</v>
      </c>
      <c r="I695" s="8">
        <v>248.74266577770001</v>
      </c>
      <c r="J695" s="65">
        <f ca="1">INDEX(OFFSET(G643,L694,0,64-L694,2),MATCH("Квадрат",OFFSET(G643,L694,0,64-L694,1),0),2)</f>
        <v>-194.56026523579999</v>
      </c>
      <c r="K695" s="63">
        <f ca="1">INDEX(H643:I706,MATCH(J695,H643:H706,0),2)</f>
        <v>102.3442983671</v>
      </c>
      <c r="L695" s="66">
        <f t="shared" ca="1" si="130"/>
        <v>51</v>
      </c>
    </row>
    <row r="696" spans="1:12" ht="13.5" thickBot="1" x14ac:dyDescent="0.25">
      <c r="A696" s="16">
        <v>11</v>
      </c>
      <c r="B696" s="8">
        <v>3000.000000000005</v>
      </c>
      <c r="C696" s="8">
        <v>3.4033920413889551</v>
      </c>
      <c r="D696" s="8"/>
      <c r="E696" s="29">
        <f t="shared" si="125"/>
        <v>-2897.7774788672</v>
      </c>
      <c r="F696" s="2">
        <f t="shared" si="123"/>
        <v>-776.45713530759963</v>
      </c>
      <c r="G696" s="54" t="s">
        <v>25</v>
      </c>
      <c r="H696" s="8">
        <v>-155.56999260929999</v>
      </c>
      <c r="I696" s="8">
        <v>186.13920482980001</v>
      </c>
      <c r="J696" s="65">
        <f ca="1">INDEX(OFFSET(G643,L695,0,64-L695,2),MATCH("Квадрат",OFFSET(G643,L695,0,64-L695,1),0),2)</f>
        <v>-134.26600274180001</v>
      </c>
      <c r="K696" s="63">
        <f ca="1">INDEX(H643:I706,MATCH(J696,H643:H706,0),2)</f>
        <v>191.50217704600001</v>
      </c>
      <c r="L696" s="66">
        <f t="shared" ca="1" si="130"/>
        <v>55</v>
      </c>
    </row>
    <row r="697" spans="1:12" ht="13.5" thickBot="1" x14ac:dyDescent="0.25">
      <c r="A697" s="16">
        <v>11</v>
      </c>
      <c r="B697" s="8">
        <v>2999.9999999999864</v>
      </c>
      <c r="C697" s="8">
        <v>3.6651914291880945</v>
      </c>
      <c r="D697" s="8"/>
      <c r="E697" s="29">
        <f t="shared" si="125"/>
        <v>-2598.0762113533006</v>
      </c>
      <c r="F697" s="2">
        <f t="shared" si="123"/>
        <v>-1499.9999999999995</v>
      </c>
      <c r="G697" s="53" t="s">
        <v>24</v>
      </c>
      <c r="H697" s="8">
        <v>-134.26600274180001</v>
      </c>
      <c r="I697" s="8">
        <v>191.50217704600001</v>
      </c>
      <c r="J697" s="65">
        <f ca="1">INDEX(OFFSET(G643,L696,0,64-L696,2),MATCH("Квадрат",OFFSET(G643,L696,0,64-L696,1),0),2)</f>
        <v>-126.229227454</v>
      </c>
      <c r="K697" s="63">
        <f ca="1">INDEX(H643:I706,MATCH(J697,H643:H706,0),2)</f>
        <v>123.30785702110001</v>
      </c>
      <c r="L697" s="69">
        <f t="shared" ca="1" si="130"/>
        <v>62</v>
      </c>
    </row>
    <row r="698" spans="1:12" ht="13.5" thickBot="1" x14ac:dyDescent="0.25">
      <c r="A698" s="16">
        <v>11</v>
      </c>
      <c r="B698" s="8">
        <v>2999.99999999994</v>
      </c>
      <c r="C698" s="8">
        <v>3.9269908169872414</v>
      </c>
      <c r="D698" s="8"/>
      <c r="E698" s="29">
        <f t="shared" si="125"/>
        <v>-2121.3203435596006</v>
      </c>
      <c r="F698" s="2">
        <f t="shared" si="123"/>
        <v>-2121.3203435596001</v>
      </c>
      <c r="G698" s="48" t="s">
        <v>21</v>
      </c>
      <c r="H698" s="8">
        <v>-124.3545723572</v>
      </c>
      <c r="I698" s="8">
        <v>158.95241440340001</v>
      </c>
      <c r="J698" s="62">
        <f ca="1">INDEX(G643:H706,MATCH("Зигзаг",OFFSET(G643,0,0,64,1),0),2)</f>
        <v>-55.779400006099998</v>
      </c>
      <c r="K698" s="63">
        <f ca="1">INDEX(H643:I706,MATCH(J698,H643:H706,0),2)</f>
        <v>82.933275670900002</v>
      </c>
      <c r="L698" s="64">
        <f>MATCH("Зигзаг",$G$67:$G$130,0)</f>
        <v>8</v>
      </c>
    </row>
    <row r="699" spans="1:12" ht="13.5" thickBot="1" x14ac:dyDescent="0.25">
      <c r="A699" s="16">
        <v>11</v>
      </c>
      <c r="B699" s="8">
        <v>2999.9999999999864</v>
      </c>
      <c r="C699" s="8">
        <v>4.1887902047863879</v>
      </c>
      <c r="D699" s="8"/>
      <c r="E699" s="29">
        <f t="shared" si="125"/>
        <v>-1500.0000000000011</v>
      </c>
      <c r="F699" s="2">
        <f t="shared" si="123"/>
        <v>-2598.0762113532992</v>
      </c>
      <c r="G699" s="51" t="s">
        <v>22</v>
      </c>
      <c r="H699" s="8">
        <v>-152.65487271879999</v>
      </c>
      <c r="I699" s="8">
        <v>150.69814672320001</v>
      </c>
      <c r="J699" s="65">
        <f ca="1">INDEX(OFFSET(G643,L698,0,64-L698,2),MATCH("зигзаг",OFFSET(G643,L698,0,64-L698,1),0),2)</f>
        <v>-76.102459977400002</v>
      </c>
      <c r="K699" s="63">
        <f ca="1">INDEX(H643:I706,MATCH(J699,H643:H706,0),2)</f>
        <v>152.587687867</v>
      </c>
      <c r="L699" s="66">
        <f ca="1">MATCH("Зигзаг",OFFSET($G$67,L698,0,64-L698,1),0)+L698</f>
        <v>12</v>
      </c>
    </row>
    <row r="700" spans="1:12" ht="13.5" thickBot="1" x14ac:dyDescent="0.25">
      <c r="A700" s="16">
        <v>11</v>
      </c>
      <c r="B700" s="8">
        <v>3000.000000000005</v>
      </c>
      <c r="C700" s="8">
        <v>4.4505895925855281</v>
      </c>
      <c r="D700" s="8"/>
      <c r="E700" s="29">
        <f t="shared" si="125"/>
        <v>-776.45713530759929</v>
      </c>
      <c r="F700" s="2">
        <f t="shared" si="123"/>
        <v>-2897.7774788672</v>
      </c>
      <c r="G700" s="50" t="s">
        <v>19</v>
      </c>
      <c r="H700" s="8">
        <v>-124.7997057738</v>
      </c>
      <c r="I700" s="8">
        <v>99.922063314799999</v>
      </c>
      <c r="J700" s="65">
        <f ca="1">INDEX(OFFSET(G643,L699,0,64-L699,2),MATCH("зигзаг",OFFSET(G643,L699,0,64-L699,1),0),2)</f>
        <v>-25.765254851400002</v>
      </c>
      <c r="K700" s="63">
        <f ca="1">INDEX(H643:I706,MATCH(J700,H643:H706,0),2)</f>
        <v>95.149481085800005</v>
      </c>
      <c r="L700" s="66">
        <f t="shared" ref="L700:L706" ca="1" si="131">MATCH("Зигзаг",OFFSET($G$67,L699,0,64-L699,1),0)+L699</f>
        <v>15</v>
      </c>
    </row>
    <row r="701" spans="1:12" ht="13.5" thickBot="1" x14ac:dyDescent="0.25">
      <c r="A701" s="16">
        <v>11</v>
      </c>
      <c r="B701" s="8">
        <v>3000</v>
      </c>
      <c r="C701" s="8">
        <v>4.7123889803846897</v>
      </c>
      <c r="D701" s="8"/>
      <c r="E701" s="29">
        <f t="shared" si="125"/>
        <v>-5.51316804708879E-13</v>
      </c>
      <c r="F701" s="2">
        <f t="shared" si="123"/>
        <v>-3000</v>
      </c>
      <c r="G701" s="48" t="s">
        <v>21</v>
      </c>
      <c r="H701" s="8">
        <v>-97.574753058599995</v>
      </c>
      <c r="I701" s="8">
        <v>48.809260929799997</v>
      </c>
      <c r="J701" s="65">
        <f ca="1">INDEX(OFFSET(G643,L700,0,64-L700,2),MATCH("зигзаг",OFFSET(G643,L700,0,64-L700,1),0),2)</f>
        <v>18.143848239299999</v>
      </c>
      <c r="K701" s="63">
        <f ca="1">INDEX(H643:I706,MATCH(J701,H643:H706,0),2)</f>
        <v>54.778732748000003</v>
      </c>
      <c r="L701" s="66">
        <f t="shared" ca="1" si="131"/>
        <v>35</v>
      </c>
    </row>
    <row r="702" spans="1:12" ht="13.5" thickBot="1" x14ac:dyDescent="0.25">
      <c r="A702" s="16">
        <v>11</v>
      </c>
      <c r="B702" s="8">
        <v>3000.000000000005</v>
      </c>
      <c r="C702" s="8">
        <v>4.9741883681838512</v>
      </c>
      <c r="D702" s="8"/>
      <c r="E702" s="29">
        <f t="shared" si="125"/>
        <v>776.45713530759815</v>
      </c>
      <c r="F702" s="2">
        <f t="shared" si="123"/>
        <v>-2897.7774788672004</v>
      </c>
      <c r="G702" s="51" t="s">
        <v>22</v>
      </c>
      <c r="H702" s="8">
        <v>-106.17223511340001</v>
      </c>
      <c r="I702" s="8">
        <v>34.615031393999999</v>
      </c>
      <c r="J702" s="65">
        <f ca="1">INDEX(OFFSET(G643,L701,0,64-L701,2),MATCH("зигзаг",OFFSET(G643,L701,0,64-L701,1),0),2)</f>
        <v>-71.5312893272</v>
      </c>
      <c r="K702" s="63">
        <f ca="1">INDEX(H643:I706,MATCH(J702,H643:H706,0),2)</f>
        <v>102.9089470597</v>
      </c>
      <c r="L702" s="66">
        <f t="shared" ca="1" si="131"/>
        <v>38</v>
      </c>
    </row>
    <row r="703" spans="1:12" ht="13.5" thickBot="1" x14ac:dyDescent="0.25">
      <c r="A703" s="16">
        <v>11</v>
      </c>
      <c r="B703" s="8">
        <v>2999.9999999999864</v>
      </c>
      <c r="C703" s="8">
        <v>5.2359877559829915</v>
      </c>
      <c r="D703" s="8"/>
      <c r="E703" s="29">
        <f t="shared" si="125"/>
        <v>1500.0000000000005</v>
      </c>
      <c r="F703" s="2">
        <f t="shared" si="123"/>
        <v>-2598.0762113533001</v>
      </c>
      <c r="G703" s="50" t="s">
        <v>19</v>
      </c>
      <c r="H703" s="8">
        <v>-121.2390539813</v>
      </c>
      <c r="I703" s="8">
        <v>82.991351778099997</v>
      </c>
      <c r="J703" s="65">
        <f ca="1">INDEX(OFFSET(G643,L702,0,64-L702,2),MATCH("зигзаг",OFFSET(G643,L702,0,64-L702,1),0),2)</f>
        <v>-125.2762033513</v>
      </c>
      <c r="K703" s="63">
        <f ca="1">INDEX(H643:I706,MATCH(J703,H643:H706,0),2)</f>
        <v>173.96187335319999</v>
      </c>
      <c r="L703" s="66">
        <f t="shared" ca="1" si="131"/>
        <v>41</v>
      </c>
    </row>
    <row r="704" spans="1:12" ht="13.5" thickBot="1" x14ac:dyDescent="0.25">
      <c r="A704" s="16">
        <v>11</v>
      </c>
      <c r="B704" s="8">
        <v>2999.99999999994</v>
      </c>
      <c r="C704" s="8">
        <v>5.497787143782138</v>
      </c>
      <c r="D704" s="8"/>
      <c r="E704" s="29">
        <f t="shared" si="125"/>
        <v>2121.3203435595997</v>
      </c>
      <c r="F704" s="2">
        <f t="shared" si="123"/>
        <v>-2121.3203435596006</v>
      </c>
      <c r="G704" s="53" t="s">
        <v>24</v>
      </c>
      <c r="H704" s="8">
        <v>-126.229227454</v>
      </c>
      <c r="I704" s="8">
        <v>123.30785702110001</v>
      </c>
      <c r="J704" s="65">
        <f ca="1">INDEX(OFFSET(G643,L703,0,64-L703,2),MATCH("зигзаг",OFFSET(G643,L703,0,64-L703,1),0),2)</f>
        <v>-50.864160193899998</v>
      </c>
      <c r="K704" s="63">
        <f ca="1">INDEX(H643:I706,MATCH(J704,H643:H706,0),2)</f>
        <v>175.24176107459999</v>
      </c>
      <c r="L704" s="66">
        <f t="shared" ca="1" si="131"/>
        <v>44</v>
      </c>
    </row>
    <row r="705" spans="1:25" ht="13.5" thickBot="1" x14ac:dyDescent="0.25">
      <c r="A705" s="16">
        <v>11</v>
      </c>
      <c r="B705" s="8">
        <v>2999.9999999999864</v>
      </c>
      <c r="C705" s="8">
        <v>5.7595865315812844</v>
      </c>
      <c r="D705" s="8"/>
      <c r="E705" s="29">
        <f t="shared" si="125"/>
        <v>2598.0762113532992</v>
      </c>
      <c r="F705" s="2">
        <f t="shared" si="123"/>
        <v>-1500.0000000000016</v>
      </c>
      <c r="G705" s="49" t="s">
        <v>20</v>
      </c>
      <c r="H705" s="8">
        <v>-161.1725472128</v>
      </c>
      <c r="I705" s="8">
        <v>150.8814431747</v>
      </c>
      <c r="J705" s="65">
        <f ca="1">INDEX(OFFSET(G643,L704,0,64-L704,2),MATCH("зигзаг",OFFSET(G643,L704,0,64-L704,1),0),2)</f>
        <v>-75.287573120600001</v>
      </c>
      <c r="K705" s="63">
        <f ca="1">INDEX(H643:I706,MATCH(J705,H643:H706,0),2)</f>
        <v>297.40930229740002</v>
      </c>
      <c r="L705" s="66">
        <f t="shared" ca="1" si="131"/>
        <v>49</v>
      </c>
    </row>
    <row r="706" spans="1:25" ht="13.5" thickBot="1" x14ac:dyDescent="0.25">
      <c r="A706" s="16">
        <v>11</v>
      </c>
      <c r="B706" s="8">
        <v>3000.000000000005</v>
      </c>
      <c r="C706" s="8">
        <v>6.0213859193804247</v>
      </c>
      <c r="D706" s="8"/>
      <c r="E706" s="29">
        <f t="shared" si="125"/>
        <v>2897.7774788672</v>
      </c>
      <c r="F706" s="2">
        <f t="shared" si="123"/>
        <v>-776.45713530759951</v>
      </c>
      <c r="G706" s="51" t="s">
        <v>22</v>
      </c>
      <c r="H706" s="8">
        <v>-112.3931217784</v>
      </c>
      <c r="I706" s="8">
        <v>182.55947956369999</v>
      </c>
      <c r="J706" s="78">
        <f ca="1">INDEX(OFFSET(G643,L705,0,64-L705,2),MATCH("зигзаг",OFFSET(G643,L705,0,64-L705,1),0),2)</f>
        <v>-155.56999260929999</v>
      </c>
      <c r="K706" s="63">
        <f ca="1">INDEX(H643:I706,MATCH(J706,H643:H706,0),2)</f>
        <v>186.13920482980001</v>
      </c>
      <c r="L706" s="69">
        <f t="shared" ca="1" si="131"/>
        <v>54</v>
      </c>
    </row>
    <row r="707" spans="1:25" ht="13.5" thickBot="1" x14ac:dyDescent="0.25">
      <c r="A707" s="11">
        <v>12</v>
      </c>
      <c r="B707" s="2">
        <v>1000</v>
      </c>
      <c r="C707" s="2">
        <v>0</v>
      </c>
      <c r="D707" s="81"/>
      <c r="E707" s="29">
        <f t="shared" si="125"/>
        <v>1000</v>
      </c>
      <c r="F707" s="2">
        <f t="shared" si="123"/>
        <v>0</v>
      </c>
      <c r="G707" s="48" t="s">
        <v>21</v>
      </c>
      <c r="H707" s="2">
        <v>-89.804153032800002</v>
      </c>
      <c r="I707" s="2">
        <v>365.20166552339998</v>
      </c>
      <c r="J707" s="76">
        <f ca="1">INDEX(G707:H770,MATCH("ВертЛиния",OFFSET(G707,0,0,64,1),0),2)</f>
        <v>-89.804153032800002</v>
      </c>
      <c r="K707" s="63">
        <f ca="1">INDEX(H707:I770,MATCH(J707,H707:H770,0),2)</f>
        <v>365.20166552339998</v>
      </c>
      <c r="L707" s="64">
        <f>MATCH("ВертЛиния",$G$131:$G$194,0)</f>
        <v>1</v>
      </c>
      <c r="Y707" s="86"/>
    </row>
    <row r="708" spans="1:25" ht="13.5" thickBot="1" x14ac:dyDescent="0.25">
      <c r="A708" s="11">
        <v>12</v>
      </c>
      <c r="B708" s="2">
        <v>999.99999999993281</v>
      </c>
      <c r="C708" s="2">
        <v>0.78539816339744839</v>
      </c>
      <c r="D708" s="2"/>
      <c r="E708" s="29">
        <f t="shared" si="125"/>
        <v>707.10678118649992</v>
      </c>
      <c r="F708" s="2">
        <f t="shared" si="123"/>
        <v>707.10678118650003</v>
      </c>
      <c r="G708" s="49" t="s">
        <v>20</v>
      </c>
      <c r="H708" s="2">
        <v>-54.153696514499998</v>
      </c>
      <c r="I708" s="2">
        <v>343.61835141889998</v>
      </c>
      <c r="J708" s="65">
        <f ca="1">INDEX(OFFSET(G707,L707,0,64-L707,2),MATCH("ВертЛиния",OFFSET(G707,L707,0,64-L707,1),0),2)</f>
        <v>-112.9158085179</v>
      </c>
      <c r="K708" s="63">
        <f ca="1">INDEX(H707:I770,MATCH(J708,H707:H770,0),2)</f>
        <v>497.788560706</v>
      </c>
      <c r="L708" s="66">
        <f ca="1">MATCH("ВертЛиния",OFFSET($G$131,L707,0,64-L707,1),0)+L707</f>
        <v>25</v>
      </c>
    </row>
    <row r="709" spans="1:25" ht="13.5" thickBot="1" x14ac:dyDescent="0.25">
      <c r="A709" s="11">
        <v>12</v>
      </c>
      <c r="B709" s="2">
        <v>1000</v>
      </c>
      <c r="C709" s="2">
        <v>1.5707963267948966</v>
      </c>
      <c r="D709" s="2"/>
      <c r="E709" s="29">
        <f t="shared" si="125"/>
        <v>6.1257422745431001E-14</v>
      </c>
      <c r="F709" s="2">
        <f t="shared" ref="F709:F772" si="132">B709*SIN(C709)</f>
        <v>1000</v>
      </c>
      <c r="G709" s="50" t="s">
        <v>19</v>
      </c>
      <c r="H709" s="2">
        <v>-72.264569549900003</v>
      </c>
      <c r="I709" s="2">
        <v>303.97836917709998</v>
      </c>
      <c r="J709" s="65">
        <f ca="1">INDEX(OFFSET(G707,L708,0,64-L708,2),MATCH("ВертЛиния",OFFSET(G707,L708,0,64-L708,1),0),2)</f>
        <v>-97.537322551399996</v>
      </c>
      <c r="K709" s="63">
        <f ca="1">INDEX(H707:I770,MATCH(J709,H707:H770,0),2)</f>
        <v>231.98959945819999</v>
      </c>
      <c r="L709" s="66">
        <f t="shared" ref="L709:L713" ca="1" si="133">MATCH("ВертЛиния",OFFSET($G$131,L708,0,64-L708,1),0)+L708</f>
        <v>29</v>
      </c>
    </row>
    <row r="710" spans="1:25" ht="13.5" thickBot="1" x14ac:dyDescent="0.25">
      <c r="A710" s="11">
        <v>12</v>
      </c>
      <c r="B710" s="2">
        <v>999.99999999993281</v>
      </c>
      <c r="C710" s="2">
        <v>2.3561944901923448</v>
      </c>
      <c r="D710" s="2"/>
      <c r="E710" s="29">
        <f t="shared" si="125"/>
        <v>-707.10678118649992</v>
      </c>
      <c r="F710" s="2">
        <f t="shared" si="132"/>
        <v>707.10678118650003</v>
      </c>
      <c r="G710" s="51" t="s">
        <v>22</v>
      </c>
      <c r="H710" s="2">
        <v>-84.288200474099995</v>
      </c>
      <c r="I710" s="2">
        <v>287.70502206200001</v>
      </c>
      <c r="J710" s="65">
        <f ca="1">INDEX(OFFSET(G707,L709,0,64-L709,2),MATCH("ВертЛиния",OFFSET(G707,L709,0,64-L709,1),0),2)</f>
        <v>-10.0573622833</v>
      </c>
      <c r="K710" s="63">
        <f ca="1">INDEX(H707:I770,MATCH(J710,H707:H770,0),2)</f>
        <v>315.45315853400001</v>
      </c>
      <c r="L710" s="66">
        <f t="shared" ca="1" si="133"/>
        <v>39</v>
      </c>
    </row>
    <row r="711" spans="1:25" ht="13.5" thickBot="1" x14ac:dyDescent="0.25">
      <c r="A711" s="11">
        <v>12</v>
      </c>
      <c r="B711" s="2">
        <v>1000</v>
      </c>
      <c r="C711" s="2">
        <v>3.1415926535897931</v>
      </c>
      <c r="D711" s="2"/>
      <c r="E711" s="29">
        <f t="shared" ref="E711:E774" si="134">B711*COS(C711)</f>
        <v>-1000</v>
      </c>
      <c r="F711" s="2">
        <f t="shared" si="132"/>
        <v>1.22514845490862E-13</v>
      </c>
      <c r="G711" s="52" t="s">
        <v>23</v>
      </c>
      <c r="H711" s="2">
        <v>-55.027581503</v>
      </c>
      <c r="I711" s="2">
        <v>296.83594219759999</v>
      </c>
      <c r="J711" s="65">
        <f ca="1">INDEX(OFFSET(G707,L710,0,64-L710,2),MATCH("ВертЛиния",OFFSET(G707,L710,0,64-L710,1),0),2)</f>
        <v>-199.78514017680001</v>
      </c>
      <c r="K711" s="63">
        <f ca="1">INDEX(H707:I770,MATCH(J711,H707:H770,0),2)</f>
        <v>319.33316462969998</v>
      </c>
      <c r="L711" s="66">
        <f t="shared" ca="1" si="133"/>
        <v>53</v>
      </c>
    </row>
    <row r="712" spans="1:25" ht="13.5" thickBot="1" x14ac:dyDescent="0.25">
      <c r="A712" s="11">
        <v>12</v>
      </c>
      <c r="B712" s="2">
        <v>999.99999999993281</v>
      </c>
      <c r="C712" s="2">
        <v>3.9269908169872414</v>
      </c>
      <c r="D712" s="2"/>
      <c r="E712" s="29">
        <f t="shared" si="134"/>
        <v>-707.10678118650014</v>
      </c>
      <c r="F712" s="2">
        <f t="shared" si="132"/>
        <v>-707.10678118649992</v>
      </c>
      <c r="G712" s="53" t="s">
        <v>24</v>
      </c>
      <c r="H712" s="2">
        <v>-50.267937113199999</v>
      </c>
      <c r="I712" s="2">
        <v>280.90018948199997</v>
      </c>
      <c r="J712" s="65">
        <f ca="1">INDEX(OFFSET(G707,L711,0,64-L711,2),MATCH("ВертЛиния",OFFSET(G707,L711,0,64-L711,1),0),2)</f>
        <v>-183.71647453029999</v>
      </c>
      <c r="K712" s="63">
        <f ca="1">INDEX(H707:I770,MATCH(J712,H707:H770,0),2)</f>
        <v>853.076725259</v>
      </c>
      <c r="L712" s="66">
        <f t="shared" ca="1" si="133"/>
        <v>56</v>
      </c>
    </row>
    <row r="713" spans="1:25" ht="13.5" thickBot="1" x14ac:dyDescent="0.25">
      <c r="A713" s="11">
        <v>12</v>
      </c>
      <c r="B713" s="2">
        <v>1000</v>
      </c>
      <c r="C713" s="2">
        <v>4.7123889803846897</v>
      </c>
      <c r="D713" s="2"/>
      <c r="E713" s="29">
        <f t="shared" si="134"/>
        <v>-1.83772268236293E-13</v>
      </c>
      <c r="F713" s="2">
        <f t="shared" si="132"/>
        <v>-1000</v>
      </c>
      <c r="G713" s="50" t="s">
        <v>19</v>
      </c>
      <c r="H713" s="2">
        <v>-39.875029919299998</v>
      </c>
      <c r="I713" s="2">
        <v>284.41411357200002</v>
      </c>
      <c r="J713" s="65">
        <f ca="1">INDEX(OFFSET(G707,L712,0,64-L712,2),MATCH("ВертЛиния",OFFSET(G707,L712,0,64-L712,1),0),2)</f>
        <v>-31.482473085399999</v>
      </c>
      <c r="K713" s="63">
        <f ca="1">INDEX(H707:I770,MATCH(J713,H707:H770,0),2)</f>
        <v>259.08427418449998</v>
      </c>
      <c r="L713" s="66">
        <f t="shared" ca="1" si="133"/>
        <v>59</v>
      </c>
    </row>
    <row r="714" spans="1:25" ht="13.5" thickBot="1" x14ac:dyDescent="0.25">
      <c r="A714" s="11">
        <v>12</v>
      </c>
      <c r="B714" s="2">
        <v>999.99999999993281</v>
      </c>
      <c r="C714" s="2">
        <v>5.497787143782138</v>
      </c>
      <c r="D714" s="2"/>
      <c r="E714" s="29">
        <f t="shared" si="134"/>
        <v>707.1067811864998</v>
      </c>
      <c r="F714" s="2">
        <f t="shared" si="132"/>
        <v>-707.10678118650014</v>
      </c>
      <c r="G714" s="54" t="s">
        <v>25</v>
      </c>
      <c r="H714" s="2">
        <v>-56.378096409599998</v>
      </c>
      <c r="I714" s="2">
        <v>327.45205677090001</v>
      </c>
      <c r="J714" s="71">
        <f ca="1">INDEX(G707:H770,MATCH("Треугольник",OFFSET(G707,0,0,64,1),0),2)</f>
        <v>-54.153696514499998</v>
      </c>
      <c r="K714" s="63">
        <f ca="1">INDEX(H707:I770,MATCH(J714,H707:H770,0),2)</f>
        <v>343.61835141889998</v>
      </c>
      <c r="L714" s="64">
        <f>MATCH("Треугольник",$G$131:G770,0)</f>
        <v>2</v>
      </c>
    </row>
    <row r="715" spans="1:25" ht="13.5" thickBot="1" x14ac:dyDescent="0.25">
      <c r="A715" s="11">
        <v>12</v>
      </c>
      <c r="B715" s="2">
        <v>1666.6666666666999</v>
      </c>
      <c r="C715" s="2">
        <v>0</v>
      </c>
      <c r="D715" s="2"/>
      <c r="E715" s="29">
        <f t="shared" si="134"/>
        <v>1666.6666666666999</v>
      </c>
      <c r="F715" s="2">
        <f t="shared" si="132"/>
        <v>0</v>
      </c>
      <c r="G715" s="53" t="s">
        <v>24</v>
      </c>
      <c r="H715" s="2">
        <v>-61.486181784400003</v>
      </c>
      <c r="I715" s="2">
        <v>375.30928126589998</v>
      </c>
      <c r="J715" s="72">
        <f ca="1">INDEX(OFFSET(G707,L714,0,64-L714,2),MATCH("Треугольник",OFFSET(G707,L714,0,64-L714,1),0),2)</f>
        <v>-91.151814737799995</v>
      </c>
      <c r="K715" s="63">
        <f ca="1">INDEX(H707:I770,MATCH(J715,H707:H770,0),2)</f>
        <v>272.92101633919998</v>
      </c>
      <c r="L715" s="66">
        <f ca="1">MATCH("Треугольник",OFFSET($G$67,L714,0,64-L714,1),0)+L714</f>
        <v>14</v>
      </c>
    </row>
    <row r="716" spans="1:25" ht="13.5" thickBot="1" x14ac:dyDescent="0.25">
      <c r="A716" s="11">
        <v>12</v>
      </c>
      <c r="B716" s="2">
        <v>1666.666666666689</v>
      </c>
      <c r="C716" s="2">
        <v>0.48332194670608275</v>
      </c>
      <c r="D716" s="2"/>
      <c r="E716" s="29">
        <f t="shared" si="134"/>
        <v>1475.7600427554</v>
      </c>
      <c r="F716" s="2">
        <f t="shared" si="132"/>
        <v>774.53862007290002</v>
      </c>
      <c r="G716" s="51" t="s">
        <v>22</v>
      </c>
      <c r="H716" s="2">
        <v>-88.123745970300007</v>
      </c>
      <c r="I716" s="2">
        <v>380.36220737910003</v>
      </c>
      <c r="J716" s="72">
        <f ca="1">INDEX(OFFSET(G707,L715,0,64-L715,2),MATCH("Треугольник",OFFSET(G707,L715,0,64-L715,1),0),2)</f>
        <v>-48.584067681900002</v>
      </c>
      <c r="K716" s="63">
        <f ca="1">INDEX(H707:I770,MATCH(J716,H707:H770,0),2)</f>
        <v>247.4438516836</v>
      </c>
      <c r="L716" s="66">
        <f t="shared" ref="L716:L722" ca="1" si="135">MATCH("Треугольник",OFFSET($G$67,L715,0,64-L715,1),0)+L715</f>
        <v>18</v>
      </c>
    </row>
    <row r="717" spans="1:25" ht="13.5" thickBot="1" x14ac:dyDescent="0.25">
      <c r="A717" s="11">
        <v>12</v>
      </c>
      <c r="B717" s="2">
        <v>1666.666666666667</v>
      </c>
      <c r="C717" s="2">
        <v>0.96664389341221491</v>
      </c>
      <c r="D717" s="2"/>
      <c r="E717" s="29">
        <f t="shared" si="134"/>
        <v>946.77457788529978</v>
      </c>
      <c r="F717" s="2">
        <f t="shared" si="132"/>
        <v>1371.6397764894</v>
      </c>
      <c r="G717" s="52" t="s">
        <v>23</v>
      </c>
      <c r="H717" s="2">
        <v>-89.640641963199997</v>
      </c>
      <c r="I717" s="2">
        <v>425.9992020981</v>
      </c>
      <c r="J717" s="72">
        <f ca="1">INDEX(OFFSET(G707,L716,0,64-L716,2),MATCH("Треугольник",OFFSET(G707,L716,0,64-L716,1),0),2)</f>
        <v>-4.0203462847999996</v>
      </c>
      <c r="K717" s="63">
        <f ca="1">INDEX(H707:I770,MATCH(J717,H707:H770,0),2)</f>
        <v>405.1682571339</v>
      </c>
      <c r="L717" s="66">
        <f t="shared" ca="1" si="135"/>
        <v>22</v>
      </c>
    </row>
    <row r="718" spans="1:25" ht="13.5" thickBot="1" x14ac:dyDescent="0.25">
      <c r="A718" s="11">
        <v>12</v>
      </c>
      <c r="B718" s="2">
        <v>1666.6666666666429</v>
      </c>
      <c r="C718" s="2">
        <v>1.4499658401183677</v>
      </c>
      <c r="D718" s="2"/>
      <c r="E718" s="29">
        <f t="shared" si="134"/>
        <v>200.89446709219956</v>
      </c>
      <c r="F718" s="2">
        <f t="shared" si="132"/>
        <v>1654.5147901634</v>
      </c>
      <c r="G718" s="54" t="s">
        <v>25</v>
      </c>
      <c r="H718" s="2">
        <v>-87.162432063099999</v>
      </c>
      <c r="I718" s="2">
        <v>315.55301563799998</v>
      </c>
      <c r="J718" s="72">
        <f ca="1">INDEX(OFFSET(G707,L717,0,64-L717,2),MATCH("Треугольник",OFFSET(G707,L717,0,64-L717,1),0),2)</f>
        <v>-64.855125399499997</v>
      </c>
      <c r="K718" s="63">
        <f ca="1">INDEX(H707:I770,MATCH(J718,H707:H770,0),2)</f>
        <v>275.842802597</v>
      </c>
      <c r="L718" s="66">
        <f t="shared" ca="1" si="135"/>
        <v>32</v>
      </c>
    </row>
    <row r="719" spans="1:25" ht="13.5" thickBot="1" x14ac:dyDescent="0.25">
      <c r="A719" s="11">
        <v>12</v>
      </c>
      <c r="B719" s="2">
        <v>1666.6666666666774</v>
      </c>
      <c r="C719" s="2">
        <v>1.9332877868244902</v>
      </c>
      <c r="D719" s="2"/>
      <c r="E719" s="29">
        <f t="shared" si="134"/>
        <v>-591.00814507089979</v>
      </c>
      <c r="F719" s="2">
        <f t="shared" si="132"/>
        <v>1558.3604044757001</v>
      </c>
      <c r="G719" s="53" t="s">
        <v>24</v>
      </c>
      <c r="H719" s="2">
        <v>-72.629160693700001</v>
      </c>
      <c r="I719" s="2">
        <v>279.01196646570003</v>
      </c>
      <c r="J719" s="72">
        <f ca="1">INDEX(OFFSET(G707,L718,0,64-L718,2),MATCH("Треугольник",OFFSET(G707,L718,0,64-L718,1),0),2)</f>
        <v>-16.497742622099999</v>
      </c>
      <c r="K719" s="63">
        <f ca="1">INDEX(H707:I770,MATCH(J719,H707:H770,0),2)</f>
        <v>210.18845448350001</v>
      </c>
      <c r="L719" s="66">
        <f t="shared" ca="1" si="135"/>
        <v>37</v>
      </c>
    </row>
    <row r="720" spans="1:25" ht="13.5" thickBot="1" x14ac:dyDescent="0.25">
      <c r="A720" s="11">
        <v>12</v>
      </c>
      <c r="B720" s="2">
        <v>1666.6666666666483</v>
      </c>
      <c r="C720" s="2">
        <v>2.4166097335306205</v>
      </c>
      <c r="D720" s="2"/>
      <c r="E720" s="29">
        <f t="shared" si="134"/>
        <v>-1247.5179136184995</v>
      </c>
      <c r="F720" s="2">
        <f t="shared" si="132"/>
        <v>1105.2044304013004</v>
      </c>
      <c r="G720" s="49" t="s">
        <v>20</v>
      </c>
      <c r="H720" s="2">
        <v>-91.151814737799995</v>
      </c>
      <c r="I720" s="2">
        <v>272.92101633919998</v>
      </c>
      <c r="J720" s="72">
        <f ca="1">INDEX(OFFSET(G707,L719,0,64-L719,2),MATCH("Треугольник",OFFSET(G707,L719,0,64-L719,1),0),2)</f>
        <v>9.5444704870999999</v>
      </c>
      <c r="K720" s="63">
        <f ca="1">INDEX(H707:I770,MATCH(J720,H707:H770,0),2)</f>
        <v>485.38870779579997</v>
      </c>
      <c r="L720" s="66">
        <f t="shared" ca="1" si="135"/>
        <v>43</v>
      </c>
    </row>
    <row r="721" spans="1:12" ht="13.5" thickBot="1" x14ac:dyDescent="0.25">
      <c r="A721" s="11">
        <v>12</v>
      </c>
      <c r="B721" s="2">
        <v>1666.6666666667206</v>
      </c>
      <c r="C721" s="2">
        <v>2.8999316802367172</v>
      </c>
      <c r="D721" s="2"/>
      <c r="E721" s="29">
        <f t="shared" si="134"/>
        <v>-1618.2363623767999</v>
      </c>
      <c r="F721" s="2">
        <f t="shared" si="132"/>
        <v>398.85944047930013</v>
      </c>
      <c r="G721" s="54" t="s">
        <v>25</v>
      </c>
      <c r="H721" s="2">
        <v>-46.101602695799997</v>
      </c>
      <c r="I721" s="2">
        <v>270.15238994750001</v>
      </c>
      <c r="J721" s="72">
        <f ca="1">INDEX(OFFSET(G707,L720,0,64-L720,2),MATCH("Треугольник",OFFSET(G707,L720,0,64-L720,1),0),2)</f>
        <v>-92.916805862700002</v>
      </c>
      <c r="K721" s="63">
        <f ca="1">INDEX(H707:I770,MATCH(J721,H707:H770,0),2)</f>
        <v>390.66514810939998</v>
      </c>
      <c r="L721" s="66">
        <f t="shared" ca="1" si="135"/>
        <v>47</v>
      </c>
    </row>
    <row r="722" spans="1:12" ht="13.5" thickBot="1" x14ac:dyDescent="0.25">
      <c r="A722" s="11">
        <v>12</v>
      </c>
      <c r="B722" s="2">
        <v>1666.6666666667206</v>
      </c>
      <c r="C722" s="2">
        <v>3.383253626942869</v>
      </c>
      <c r="D722" s="2"/>
      <c r="E722" s="29">
        <f t="shared" si="134"/>
        <v>-1618.2363623767999</v>
      </c>
      <c r="F722" s="2">
        <f t="shared" si="132"/>
        <v>-398.85944047929974</v>
      </c>
      <c r="G722" s="50" t="s">
        <v>19</v>
      </c>
      <c r="H722" s="2">
        <v>-29.642587643199999</v>
      </c>
      <c r="I722" s="2">
        <v>288.35563743749998</v>
      </c>
      <c r="J722" s="72">
        <f ca="1">INDEX(OFFSET(G707,L721,0,64-L721,2),MATCH("Треугольник",OFFSET(G707,L721,0,64-L721,1),0),2)</f>
        <v>-8.6419415193999995</v>
      </c>
      <c r="K722" s="63">
        <f ca="1">INDEX(H707:I770,MATCH(J722,H707:H770,0),2)</f>
        <v>321.29446249829999</v>
      </c>
      <c r="L722" s="69">
        <f t="shared" ca="1" si="135"/>
        <v>63</v>
      </c>
    </row>
    <row r="723" spans="1:12" ht="13.5" thickBot="1" x14ac:dyDescent="0.25">
      <c r="A723" s="11">
        <v>12</v>
      </c>
      <c r="B723" s="2">
        <v>1666.6666666666483</v>
      </c>
      <c r="C723" s="2">
        <v>3.8665755736489658</v>
      </c>
      <c r="D723" s="2"/>
      <c r="E723" s="29">
        <f t="shared" si="134"/>
        <v>-1247.5179136184997</v>
      </c>
      <c r="F723" s="2">
        <f t="shared" si="132"/>
        <v>-1105.2044304013</v>
      </c>
      <c r="G723" s="51" t="s">
        <v>22</v>
      </c>
      <c r="H723" s="2">
        <v>-55.257303723600003</v>
      </c>
      <c r="I723" s="2">
        <v>280.41067246080001</v>
      </c>
      <c r="J723" s="62">
        <f ca="1">INDEX(G707:H770,MATCH("Круг",OFFSET(G707,0,0,64,1),0),2)</f>
        <v>-72.264569549900003</v>
      </c>
      <c r="K723" s="63">
        <f ca="1">INDEX(H707:I770,MATCH(J723,H707:H770,0),2)</f>
        <v>303.97836917709998</v>
      </c>
      <c r="L723" s="64">
        <f>MATCH("Круг",$G$131:$G$194,0)</f>
        <v>3</v>
      </c>
    </row>
    <row r="724" spans="1:12" ht="13.5" thickBot="1" x14ac:dyDescent="0.25">
      <c r="A724" s="11">
        <v>12</v>
      </c>
      <c r="B724" s="2">
        <v>1666.6666666666774</v>
      </c>
      <c r="C724" s="2">
        <v>4.3498975203550962</v>
      </c>
      <c r="D724" s="2"/>
      <c r="E724" s="29">
        <f t="shared" si="134"/>
        <v>-591.00814507089979</v>
      </c>
      <c r="F724" s="2">
        <f t="shared" si="132"/>
        <v>-1558.3604044757001</v>
      </c>
      <c r="G724" s="49" t="s">
        <v>20</v>
      </c>
      <c r="H724" s="2">
        <v>-48.584067681900002</v>
      </c>
      <c r="I724" s="2">
        <v>247.4438516836</v>
      </c>
      <c r="J724" s="65">
        <f ca="1">INDEX(OFFSET(G707,L723,0,64-L723,2),MATCH("Круг",OFFSET(G707,L723,0,64-L723,1),0),2)</f>
        <v>-39.875029919299998</v>
      </c>
      <c r="K724" s="63">
        <f ca="1">INDEX(H707:I770,MATCH(J724,H707:H770,0),2)</f>
        <v>284.41411357200002</v>
      </c>
      <c r="L724" s="66">
        <f ca="1">MATCH("Круг",OFFSET($G$131,L723,0,64-L723,1),0)+L723</f>
        <v>7</v>
      </c>
    </row>
    <row r="725" spans="1:12" ht="13.5" thickBot="1" x14ac:dyDescent="0.25">
      <c r="A725" s="11">
        <v>12</v>
      </c>
      <c r="B725" s="2">
        <v>1666.6666666666429</v>
      </c>
      <c r="C725" s="2">
        <v>4.8332194670612187</v>
      </c>
      <c r="D725" s="2"/>
      <c r="E725" s="29">
        <f t="shared" si="134"/>
        <v>200.89446709219953</v>
      </c>
      <c r="F725" s="2">
        <f t="shared" si="132"/>
        <v>-1654.5147901634</v>
      </c>
      <c r="G725" s="52" t="s">
        <v>23</v>
      </c>
      <c r="H725" s="2">
        <v>-90.439442227399994</v>
      </c>
      <c r="I725" s="2">
        <v>268.4030721446</v>
      </c>
      <c r="J725" s="65">
        <f ca="1">INDEX(OFFSET(G707,L724,0,64-L724,2),MATCH("Круг",OFFSET(G707,L724,0,64-L724,1),0),2)</f>
        <v>-29.642587643199999</v>
      </c>
      <c r="K725" s="63">
        <f ca="1">INDEX(H707:I770,MATCH(J725,H707:H770,0),2)</f>
        <v>288.35563743749998</v>
      </c>
      <c r="L725" s="66">
        <f t="shared" ref="L725:L733" ca="1" si="136">MATCH("Круг",OFFSET($G$131,L724,0,64-L724,1),0)+L724</f>
        <v>16</v>
      </c>
    </row>
    <row r="726" spans="1:12" ht="13.5" thickBot="1" x14ac:dyDescent="0.25">
      <c r="A726" s="11">
        <v>12</v>
      </c>
      <c r="B726" s="2">
        <v>1666.666666666667</v>
      </c>
      <c r="C726" s="2">
        <v>5.3165414137673714</v>
      </c>
      <c r="D726" s="2"/>
      <c r="E726" s="29">
        <f t="shared" si="134"/>
        <v>946.77457788529966</v>
      </c>
      <c r="F726" s="2">
        <f t="shared" si="132"/>
        <v>-1371.6397764894002</v>
      </c>
      <c r="G726" s="51" t="s">
        <v>22</v>
      </c>
      <c r="H726" s="2">
        <v>-30.8493952271</v>
      </c>
      <c r="I726" s="2">
        <v>310.14825185730001</v>
      </c>
      <c r="J726" s="65">
        <f ca="1">INDEX(OFFSET(G707,L725,0,64-L725,2),MATCH("Круг",OFFSET(G707,L725,0,64-L725,1),0),2)</f>
        <v>-64.912620418200007</v>
      </c>
      <c r="K726" s="63">
        <f ca="1">INDEX(H707:I770,MATCH(J726,H707:H770,0),2)</f>
        <v>321.7536803397</v>
      </c>
      <c r="L726" s="66">
        <f t="shared" ca="1" si="136"/>
        <v>21</v>
      </c>
    </row>
    <row r="727" spans="1:12" ht="13.5" thickBot="1" x14ac:dyDescent="0.25">
      <c r="A727" s="11">
        <v>12</v>
      </c>
      <c r="B727" s="2">
        <v>1666.666666666689</v>
      </c>
      <c r="C727" s="2">
        <v>5.7998633604735037</v>
      </c>
      <c r="D727" s="2"/>
      <c r="E727" s="29">
        <f t="shared" si="134"/>
        <v>1475.7600427554</v>
      </c>
      <c r="F727" s="2">
        <f t="shared" si="132"/>
        <v>-774.53862007290002</v>
      </c>
      <c r="G727" s="50" t="s">
        <v>19</v>
      </c>
      <c r="H727" s="2">
        <v>-64.912620418200007</v>
      </c>
      <c r="I727" s="2">
        <v>321.7536803397</v>
      </c>
      <c r="J727" s="65">
        <f ca="1">INDEX(OFFSET(G707,L726,0,64-L726,2),MATCH("Круг",OFFSET(G707,L726,0,64-L726,1),0),2)</f>
        <v>-46.079825832200001</v>
      </c>
      <c r="K727" s="63">
        <f ca="1">INDEX(H707:I770,MATCH(J727,H707:H770,0),2)</f>
        <v>469.30205667439998</v>
      </c>
      <c r="L727" s="66">
        <f t="shared" ca="1" si="136"/>
        <v>23</v>
      </c>
    </row>
    <row r="728" spans="1:12" ht="13.5" thickBot="1" x14ac:dyDescent="0.25">
      <c r="A728" s="11">
        <v>12</v>
      </c>
      <c r="B728" s="2">
        <v>2333.3333333332998</v>
      </c>
      <c r="C728" s="2">
        <v>0</v>
      </c>
      <c r="D728" s="2"/>
      <c r="E728" s="29">
        <f t="shared" si="134"/>
        <v>2333.3333333332998</v>
      </c>
      <c r="F728" s="2">
        <f t="shared" si="132"/>
        <v>0</v>
      </c>
      <c r="G728" s="49" t="s">
        <v>20</v>
      </c>
      <c r="H728" s="2">
        <v>-4.0203462847999996</v>
      </c>
      <c r="I728" s="2">
        <v>405.1682571339</v>
      </c>
      <c r="J728" s="65">
        <f ca="1">INDEX(OFFSET(G707,L727,0,64-L727,2),MATCH("Круг",OFFSET(G707,L727,0,64-L727,1),0),2)</f>
        <v>-90.631648247599998</v>
      </c>
      <c r="K728" s="63">
        <f ca="1">INDEX(H707:I770,MATCH(J728,H707:H770,0),2)</f>
        <v>373.0274577193</v>
      </c>
      <c r="L728" s="66">
        <f t="shared" ca="1" si="136"/>
        <v>26</v>
      </c>
    </row>
    <row r="729" spans="1:12" ht="13.5" thickBot="1" x14ac:dyDescent="0.25">
      <c r="A729" s="11">
        <v>12</v>
      </c>
      <c r="B729" s="2">
        <v>2333.3333333333421</v>
      </c>
      <c r="C729" s="2">
        <v>0.33069396353575364</v>
      </c>
      <c r="D729" s="2"/>
      <c r="E729" s="29">
        <f t="shared" si="134"/>
        <v>2206.9068973015001</v>
      </c>
      <c r="F729" s="2">
        <f t="shared" si="132"/>
        <v>757.63209481089996</v>
      </c>
      <c r="G729" s="50" t="s">
        <v>19</v>
      </c>
      <c r="H729" s="2">
        <v>-46.079825832200001</v>
      </c>
      <c r="I729" s="2">
        <v>469.30205667439998</v>
      </c>
      <c r="J729" s="65">
        <f ca="1">INDEX(OFFSET(G707,L728,0,64-L728,2),MATCH("Круг",OFFSET(G707,L728,0,64-L728,1),0),2)</f>
        <v>-73.168499216200004</v>
      </c>
      <c r="K729" s="63">
        <f ca="1">INDEX(H707:I770,MATCH(J729,H707:H770,0),2)</f>
        <v>212.0688091666</v>
      </c>
      <c r="L729" s="66">
        <f t="shared" ca="1" si="136"/>
        <v>30</v>
      </c>
    </row>
    <row r="730" spans="1:12" ht="13.5" thickBot="1" x14ac:dyDescent="0.25">
      <c r="A730" s="11">
        <v>12</v>
      </c>
      <c r="B730" s="2">
        <v>2333.3333333333767</v>
      </c>
      <c r="C730" s="2">
        <v>0.66138792707152561</v>
      </c>
      <c r="D730" s="2"/>
      <c r="E730" s="29">
        <f t="shared" si="134"/>
        <v>1841.3278552583001</v>
      </c>
      <c r="F730" s="2">
        <f t="shared" si="132"/>
        <v>1433.1629962759</v>
      </c>
      <c r="G730" s="53" t="s">
        <v>24</v>
      </c>
      <c r="H730" s="2">
        <v>-80.164943126099999</v>
      </c>
      <c r="I730" s="2">
        <v>443.1120808119</v>
      </c>
      <c r="J730" s="65">
        <f ca="1">INDEX(OFFSET(G707,L729,0,64-L729,2),MATCH("Круг",OFFSET(G707,L729,0,64-L729,1),0),2)</f>
        <v>-58.100599684400002</v>
      </c>
      <c r="K730" s="63">
        <f ca="1">INDEX(H707:I770,MATCH(J730,H707:H770,0),2)</f>
        <v>262.22744613949999</v>
      </c>
      <c r="L730" s="66">
        <f t="shared" ca="1" si="136"/>
        <v>34</v>
      </c>
    </row>
    <row r="731" spans="1:12" ht="13.5" thickBot="1" x14ac:dyDescent="0.25">
      <c r="A731" s="11">
        <v>12</v>
      </c>
      <c r="B731" s="2">
        <v>2333.3333333332894</v>
      </c>
      <c r="C731" s="2">
        <v>0.99208189060730567</v>
      </c>
      <c r="D731" s="2"/>
      <c r="E731" s="29">
        <f t="shared" si="134"/>
        <v>1276.2123689523003</v>
      </c>
      <c r="F731" s="2">
        <f t="shared" si="132"/>
        <v>1953.3884492791999</v>
      </c>
      <c r="G731" s="48" t="s">
        <v>21</v>
      </c>
      <c r="H731" s="2">
        <v>-112.9158085179</v>
      </c>
      <c r="I731" s="2">
        <v>497.788560706</v>
      </c>
      <c r="J731" s="65">
        <f ca="1">INDEX(OFFSET(G707,L730,0,64-L730,2),MATCH("Круг",OFFSET(G707,L730,0,64-L730,1),0),2)</f>
        <v>-96.133147256200004</v>
      </c>
      <c r="K731" s="63">
        <f ca="1">INDEX(H707:I770,MATCH(J731,H707:H770,0),2)</f>
        <v>219.89859958010001</v>
      </c>
      <c r="L731" s="66">
        <f t="shared" ca="1" si="136"/>
        <v>48</v>
      </c>
    </row>
    <row r="732" spans="1:12" ht="13.5" thickBot="1" x14ac:dyDescent="0.25">
      <c r="A732" s="11">
        <v>12</v>
      </c>
      <c r="B732" s="2">
        <v>2333.3333333332971</v>
      </c>
      <c r="C732" s="2">
        <v>1.3227758541430661</v>
      </c>
      <c r="D732" s="2"/>
      <c r="E732" s="29">
        <f t="shared" si="134"/>
        <v>572.79946999519984</v>
      </c>
      <c r="F732" s="2">
        <f t="shared" si="132"/>
        <v>2261.9339538583999</v>
      </c>
      <c r="G732" s="50" t="s">
        <v>19</v>
      </c>
      <c r="H732" s="2">
        <v>-90.631648247599998</v>
      </c>
      <c r="I732" s="2">
        <v>373.0274577193</v>
      </c>
      <c r="J732" s="65">
        <f ca="1">INDEX(OFFSET(G707,L731,0,64-L731,2),MATCH("Круг",OFFSET(G707,L731,0,64-L731,1),0),2)</f>
        <v>-110.2198431035</v>
      </c>
      <c r="K732" s="63">
        <f ca="1">INDEX(H707:I770,MATCH(J732,H707:H770,0),2)</f>
        <v>456.8168374517</v>
      </c>
      <c r="L732" s="66">
        <f t="shared" ca="1" si="136"/>
        <v>58</v>
      </c>
    </row>
    <row r="733" spans="1:12" ht="13.5" thickBot="1" x14ac:dyDescent="0.25">
      <c r="A733" s="11">
        <v>12</v>
      </c>
      <c r="B733" s="2">
        <v>2333.3333333333667</v>
      </c>
      <c r="C733" s="2">
        <v>1.6534698176788183</v>
      </c>
      <c r="D733" s="2"/>
      <c r="E733" s="29">
        <f t="shared" si="134"/>
        <v>-192.68513943539773</v>
      </c>
      <c r="F733" s="2">
        <f t="shared" si="132"/>
        <v>2325.3638170156</v>
      </c>
      <c r="G733" s="51" t="s">
        <v>22</v>
      </c>
      <c r="H733" s="2">
        <v>-62.039486725499998</v>
      </c>
      <c r="I733" s="2">
        <v>349.12727955669999</v>
      </c>
      <c r="J733" s="65">
        <f ca="1">INDEX(OFFSET(G707,L732,0,64-L732,2),MATCH("Круг",OFFSET(G707,L732,0,64-L732,1),0),2)</f>
        <v>6.8513751770000004</v>
      </c>
      <c r="K733" s="63">
        <f ca="1">INDEX(H707:I770,MATCH(J733,H707:H770,0),2)</f>
        <v>232.27027549729999</v>
      </c>
      <c r="L733" s="66">
        <f t="shared" ca="1" si="136"/>
        <v>61</v>
      </c>
    </row>
    <row r="734" spans="1:12" ht="13.5" thickBot="1" x14ac:dyDescent="0.25">
      <c r="A734" s="11">
        <v>12</v>
      </c>
      <c r="B734" s="2">
        <v>2333.3333333333476</v>
      </c>
      <c r="C734" s="2">
        <v>1.9841637812146209</v>
      </c>
      <c r="D734" s="2"/>
      <c r="E734" s="29">
        <f t="shared" si="134"/>
        <v>-937.28932419029911</v>
      </c>
      <c r="F734" s="2">
        <f t="shared" si="132"/>
        <v>2136.8044288617998</v>
      </c>
      <c r="G734" s="52" t="s">
        <v>23</v>
      </c>
      <c r="H734" s="2">
        <v>-84.695426232200006</v>
      </c>
      <c r="I734" s="2">
        <v>289.34941898570003</v>
      </c>
      <c r="J734" s="62">
        <f ca="1">INDEX(G707:H770,MATCH("Крест",OFFSET(G707,0,0,64,1),0),2)</f>
        <v>-84.288200474099995</v>
      </c>
      <c r="K734" s="63">
        <f ca="1">INDEX(H707:I770,MATCH(J734,H707:H770,0),2)</f>
        <v>287.70502206200001</v>
      </c>
      <c r="L734" s="64">
        <f>MATCH("Крест",$G$67:$G$130,0)</f>
        <v>4</v>
      </c>
    </row>
    <row r="735" spans="1:12" ht="13.5" thickBot="1" x14ac:dyDescent="0.25">
      <c r="A735" s="11">
        <v>12</v>
      </c>
      <c r="B735" s="2">
        <v>2333.333333333333</v>
      </c>
      <c r="C735" s="2">
        <v>2.3148577447503573</v>
      </c>
      <c r="D735" s="2"/>
      <c r="E735" s="29">
        <f t="shared" si="134"/>
        <v>-1580.3236671267005</v>
      </c>
      <c r="F735" s="2">
        <f t="shared" si="132"/>
        <v>1716.689124904</v>
      </c>
      <c r="G735" s="48" t="s">
        <v>21</v>
      </c>
      <c r="H735" s="2">
        <v>-97.537322551399996</v>
      </c>
      <c r="I735" s="2">
        <v>231.98959945819999</v>
      </c>
      <c r="J735" s="65">
        <f ca="1">INDEX(OFFSET(G707,L734,0,64-L734,2),MATCH("Крест",OFFSET(G707,L734,0,64-L734,1),0),2)</f>
        <v>-88.123745970300007</v>
      </c>
      <c r="K735" s="63">
        <f ca="1">INDEX(H707:I770,MATCH(J735,H707:H770,0),2)</f>
        <v>380.36220737910003</v>
      </c>
      <c r="L735" s="66">
        <f ca="1">MATCH("Крест",OFFSET($G$67,L734,0,64-L734,1),0)+L734</f>
        <v>10</v>
      </c>
    </row>
    <row r="736" spans="1:12" ht="13.5" thickBot="1" x14ac:dyDescent="0.25">
      <c r="A736" s="11">
        <v>12</v>
      </c>
      <c r="B736" s="2">
        <v>2333.3333333333239</v>
      </c>
      <c r="C736" s="2">
        <v>2.6455517082861419</v>
      </c>
      <c r="D736" s="2"/>
      <c r="E736" s="29">
        <f t="shared" si="134"/>
        <v>-2052.1054194817998</v>
      </c>
      <c r="F736" s="2">
        <f t="shared" si="132"/>
        <v>1110.5439170865</v>
      </c>
      <c r="G736" s="50" t="s">
        <v>19</v>
      </c>
      <c r="H736" s="2">
        <v>-73.168499216200004</v>
      </c>
      <c r="I736" s="2">
        <v>212.0688091666</v>
      </c>
      <c r="J736" s="65">
        <f ca="1">INDEX(OFFSET(G707,L735,0,64-L735,2),MATCH("Крест",OFFSET(G707,L735,0,64-L735,1),0),2)</f>
        <v>-55.257303723600003</v>
      </c>
      <c r="K736" s="63">
        <f ca="1">INDEX(H707:I770,MATCH(J736,H707:H770,0),2)</f>
        <v>280.41067246080001</v>
      </c>
      <c r="L736" s="66">
        <f t="shared" ref="L736:L744" ca="1" si="137">MATCH("Крест",OFFSET($G$67,L735,0,64-L735,1),0)+L735</f>
        <v>17</v>
      </c>
    </row>
    <row r="737" spans="1:12" ht="13.5" thickBot="1" x14ac:dyDescent="0.25">
      <c r="A737" s="11">
        <v>12</v>
      </c>
      <c r="B737" s="2">
        <v>2333.3333333333512</v>
      </c>
      <c r="C737" s="2">
        <v>2.9762456718219017</v>
      </c>
      <c r="D737" s="2"/>
      <c r="E737" s="29">
        <f t="shared" si="134"/>
        <v>-2301.5097079397001</v>
      </c>
      <c r="F737" s="2">
        <f t="shared" si="132"/>
        <v>384.05404398839971</v>
      </c>
      <c r="G737" s="51" t="s">
        <v>22</v>
      </c>
      <c r="H737" s="2">
        <v>-73.360251323300005</v>
      </c>
      <c r="I737" s="2">
        <v>241.73038542329999</v>
      </c>
      <c r="J737" s="65">
        <f ca="1">INDEX(OFFSET(G707,L736,0,64-L736,2),MATCH("Крест",OFFSET(G707,L736,0,64-L736,1),0),2)</f>
        <v>-30.8493952271</v>
      </c>
      <c r="K737" s="63">
        <f ca="1">INDEX(H707:I770,MATCH(J737,H707:H770,0),2)</f>
        <v>310.14825185730001</v>
      </c>
      <c r="L737" s="66">
        <f t="shared" ca="1" si="137"/>
        <v>20</v>
      </c>
    </row>
    <row r="738" spans="1:12" ht="13.5" thickBot="1" x14ac:dyDescent="0.25">
      <c r="A738" s="11">
        <v>12</v>
      </c>
      <c r="B738" s="2">
        <v>2333.3333333333512</v>
      </c>
      <c r="C738" s="2">
        <v>3.3069396353576845</v>
      </c>
      <c r="D738" s="2"/>
      <c r="E738" s="29">
        <f t="shared" si="134"/>
        <v>-2301.5097079397001</v>
      </c>
      <c r="F738" s="2">
        <f t="shared" si="132"/>
        <v>-384.0540439883992</v>
      </c>
      <c r="G738" s="49" t="s">
        <v>20</v>
      </c>
      <c r="H738" s="2">
        <v>-64.855125399499997</v>
      </c>
      <c r="I738" s="2">
        <v>275.842802597</v>
      </c>
      <c r="J738" s="65">
        <f ca="1">INDEX(OFFSET(G707,L737,0,64-L737,2),MATCH("Крест",OFFSET(G707,L737,0,64-L737,1),0),2)</f>
        <v>-62.039486725499998</v>
      </c>
      <c r="K738" s="63">
        <f ca="1">INDEX(H707:I770,MATCH(J738,H707:H770,0),2)</f>
        <v>349.12727955669999</v>
      </c>
      <c r="L738" s="66">
        <f t="shared" ca="1" si="137"/>
        <v>27</v>
      </c>
    </row>
    <row r="739" spans="1:12" ht="13.5" thickBot="1" x14ac:dyDescent="0.25">
      <c r="A739" s="11">
        <v>12</v>
      </c>
      <c r="B739" s="2">
        <v>2333.3333333333239</v>
      </c>
      <c r="C739" s="2">
        <v>3.6376335988934443</v>
      </c>
      <c r="D739" s="2"/>
      <c r="E739" s="29">
        <f t="shared" si="134"/>
        <v>-2052.1054194818003</v>
      </c>
      <c r="F739" s="2">
        <f t="shared" si="132"/>
        <v>-1110.5439170864993</v>
      </c>
      <c r="G739" s="52" t="s">
        <v>23</v>
      </c>
      <c r="H739" s="2">
        <v>-53.406999843299999</v>
      </c>
      <c r="I739" s="2">
        <v>268.63822348759999</v>
      </c>
      <c r="J739" s="65">
        <f ca="1">INDEX(OFFSET(G707,L738,0,64-L738,2),MATCH("Крест",OFFSET(G707,L738,0,64-L738,1),0),2)</f>
        <v>-73.360251323300005</v>
      </c>
      <c r="K739" s="63">
        <f ca="1">INDEX(H707:I770,MATCH(J739,H707:H770,0),2)</f>
        <v>241.73038542329999</v>
      </c>
      <c r="L739" s="66">
        <f t="shared" ca="1" si="137"/>
        <v>31</v>
      </c>
    </row>
    <row r="740" spans="1:12" ht="13.5" thickBot="1" x14ac:dyDescent="0.25">
      <c r="A740" s="11">
        <v>12</v>
      </c>
      <c r="B740" s="2">
        <v>2333.333333333333</v>
      </c>
      <c r="C740" s="2">
        <v>3.9683275624292289</v>
      </c>
      <c r="D740" s="2"/>
      <c r="E740" s="29">
        <f t="shared" si="134"/>
        <v>-1580.3236671267007</v>
      </c>
      <c r="F740" s="2">
        <f t="shared" si="132"/>
        <v>-1716.6891249039993</v>
      </c>
      <c r="G740" s="50" t="s">
        <v>19</v>
      </c>
      <c r="H740" s="2">
        <v>-58.100599684400002</v>
      </c>
      <c r="I740" s="2">
        <v>262.22744613949999</v>
      </c>
      <c r="J740" s="65">
        <f ca="1">INDEX(OFFSET(G707,L739,0,64-L739,2),MATCH("Крест",OFFSET(G707,L739,0,64-L739,1),0),2)</f>
        <v>-52.316504786700001</v>
      </c>
      <c r="K740" s="63">
        <f ca="1">INDEX(H707:I770,MATCH(J740,H707:H770,0),2)</f>
        <v>602.14461582850004</v>
      </c>
      <c r="L740" s="66">
        <f t="shared" ca="1" si="137"/>
        <v>45</v>
      </c>
    </row>
    <row r="741" spans="1:12" ht="13.5" thickBot="1" x14ac:dyDescent="0.25">
      <c r="A741" s="11">
        <v>12</v>
      </c>
      <c r="B741" s="2">
        <v>2333.3333333333476</v>
      </c>
      <c r="C741" s="2">
        <v>4.2990215259649656</v>
      </c>
      <c r="D741" s="2"/>
      <c r="E741" s="29">
        <f t="shared" si="134"/>
        <v>-937.28932419029911</v>
      </c>
      <c r="F741" s="2">
        <f t="shared" si="132"/>
        <v>-2136.8044288617998</v>
      </c>
      <c r="G741" s="54" t="s">
        <v>25</v>
      </c>
      <c r="H741" s="2">
        <v>-36.755629166699997</v>
      </c>
      <c r="I741" s="2">
        <v>219.2068995313</v>
      </c>
      <c r="J741" s="65">
        <f ca="1">INDEX(OFFSET(G707,L740,0,64-L740,2),MATCH("Крест",OFFSET(G707,L740,0,64-L740,1),0),2)</f>
        <v>-105.6468605963</v>
      </c>
      <c r="K741" s="63">
        <f ca="1">INDEX(H707:I770,MATCH(J741,H707:H770,0),2)</f>
        <v>156.09266635060001</v>
      </c>
      <c r="L741" s="66">
        <f t="shared" ca="1" si="137"/>
        <v>50</v>
      </c>
    </row>
    <row r="742" spans="1:12" ht="13.5" thickBot="1" x14ac:dyDescent="0.25">
      <c r="A742" s="11">
        <v>12</v>
      </c>
      <c r="B742" s="2">
        <v>2333.3333333333667</v>
      </c>
      <c r="C742" s="2">
        <v>4.6297154895007679</v>
      </c>
      <c r="D742" s="2"/>
      <c r="E742" s="29">
        <f t="shared" si="134"/>
        <v>-192.6851394353983</v>
      </c>
      <c r="F742" s="2">
        <f t="shared" si="132"/>
        <v>-2325.3638170156</v>
      </c>
      <c r="G742" s="53" t="s">
        <v>24</v>
      </c>
      <c r="H742" s="2">
        <v>-29.370646429600001</v>
      </c>
      <c r="I742" s="2">
        <v>187.5189975831</v>
      </c>
      <c r="J742" s="65">
        <f ca="1">INDEX(OFFSET(G707,L741,0,64-L741,2),MATCH("Крест",OFFSET(G707,L741,0,64-L741,1),0),2)</f>
        <v>-150.9575731802</v>
      </c>
      <c r="K742" s="63">
        <f ca="1">INDEX(H707:I770,MATCH(J742,H707:H770,0),2)</f>
        <v>638.00487550230002</v>
      </c>
      <c r="L742" s="66">
        <f t="shared" ca="1" si="137"/>
        <v>57</v>
      </c>
    </row>
    <row r="743" spans="1:12" ht="13.5" thickBot="1" x14ac:dyDescent="0.25">
      <c r="A743" s="11">
        <v>12</v>
      </c>
      <c r="B743" s="2">
        <v>2333.3333333332971</v>
      </c>
      <c r="C743" s="2">
        <v>4.9604094530365206</v>
      </c>
      <c r="D743" s="2"/>
      <c r="E743" s="29">
        <f t="shared" si="134"/>
        <v>572.7994699952003</v>
      </c>
      <c r="F743" s="2">
        <f t="shared" si="132"/>
        <v>-2261.9339538583995</v>
      </c>
      <c r="G743" s="49" t="s">
        <v>20</v>
      </c>
      <c r="H743" s="2">
        <v>-16.497742622099999</v>
      </c>
      <c r="I743" s="2">
        <v>210.18845448350001</v>
      </c>
      <c r="J743" s="65">
        <f ca="1">INDEX(OFFSET(G707,L742,0,64-L742,2),MATCH("Крест",OFFSET(G707,L742,0,64-L742,1),0),2)</f>
        <v>-7.1466008917000003</v>
      </c>
      <c r="K743" s="63">
        <f ca="1">INDEX(H707:I770,MATCH(J743,H707:H770,0),2)</f>
        <v>193.07314711640001</v>
      </c>
      <c r="L743" s="66">
        <f t="shared" ca="1" si="137"/>
        <v>60</v>
      </c>
    </row>
    <row r="744" spans="1:12" ht="13.5" thickBot="1" x14ac:dyDescent="0.25">
      <c r="A744" s="11">
        <v>12</v>
      </c>
      <c r="B744" s="2">
        <v>2333.3333333332894</v>
      </c>
      <c r="C744" s="2">
        <v>5.2911034165722803</v>
      </c>
      <c r="D744" s="2"/>
      <c r="E744" s="29">
        <f t="shared" si="134"/>
        <v>1276.2123689522996</v>
      </c>
      <c r="F744" s="2">
        <f t="shared" si="132"/>
        <v>-1953.3884492792004</v>
      </c>
      <c r="G744" s="54" t="s">
        <v>25</v>
      </c>
      <c r="H744" s="2">
        <v>-10.6844949503</v>
      </c>
      <c r="I744" s="2">
        <v>279.92502135640001</v>
      </c>
      <c r="J744" s="65">
        <f ca="1">INDEX(OFFSET(G707,L743,0,64-L743,2),MATCH("Крест",OFFSET(G707,L743,0,64-L743,1),0),2)</f>
        <v>-4.2355583470999996</v>
      </c>
      <c r="K744" s="63">
        <f ca="1">INDEX(H707:I770,MATCH(J744,H707:H770,0),2)</f>
        <v>327.40685920980002</v>
      </c>
      <c r="L744" s="69">
        <f t="shared" ca="1" si="137"/>
        <v>64</v>
      </c>
    </row>
    <row r="745" spans="1:12" ht="13.5" thickBot="1" x14ac:dyDescent="0.25">
      <c r="A745" s="11">
        <v>12</v>
      </c>
      <c r="B745" s="2">
        <v>2333.3333333333767</v>
      </c>
      <c r="C745" s="2">
        <v>5.6217973801080605</v>
      </c>
      <c r="D745" s="2"/>
      <c r="E745" s="29">
        <f t="shared" si="134"/>
        <v>1841.3278552582997</v>
      </c>
      <c r="F745" s="2">
        <f t="shared" si="132"/>
        <v>-1433.1629962759009</v>
      </c>
      <c r="G745" s="48" t="s">
        <v>21</v>
      </c>
      <c r="H745" s="2">
        <v>-10.0573622833</v>
      </c>
      <c r="I745" s="2">
        <v>315.45315853400001</v>
      </c>
      <c r="J745" s="62">
        <f ca="1">INDEX(G707:H770,MATCH("ГорЛиния",OFFSET(G707,0,0,64,1),0),2)</f>
        <v>-55.027581503</v>
      </c>
      <c r="K745" s="63">
        <f ca="1">INDEX(H707:I770,MATCH(J745,H707:H770,0),2)</f>
        <v>296.83594219759999</v>
      </c>
      <c r="L745" s="64">
        <f>MATCH("ГорЛиния",$G$67:$G$130,0)</f>
        <v>5</v>
      </c>
    </row>
    <row r="746" spans="1:12" ht="13.5" thickBot="1" x14ac:dyDescent="0.25">
      <c r="A746" s="11">
        <v>12</v>
      </c>
      <c r="B746" s="2">
        <v>2333.3333333333421</v>
      </c>
      <c r="C746" s="2">
        <v>5.9524913436438327</v>
      </c>
      <c r="D746" s="2"/>
      <c r="E746" s="29">
        <f t="shared" si="134"/>
        <v>2206.9068973014996</v>
      </c>
      <c r="F746" s="2">
        <f t="shared" si="132"/>
        <v>-757.63209481090018</v>
      </c>
      <c r="G746" s="52" t="s">
        <v>23</v>
      </c>
      <c r="H746" s="2">
        <v>-9.4376553206999994</v>
      </c>
      <c r="I746" s="2">
        <v>391.17088087259998</v>
      </c>
      <c r="J746" s="65">
        <f ca="1">INDEX(OFFSET(G707,L745,0,64-L745,2),MATCH("ГорЛиния",OFFSET(G707,L745,0,64-L745,1),0),2)</f>
        <v>-89.640641963199997</v>
      </c>
      <c r="K746" s="63">
        <f ca="1">INDEX(H707:I770,MATCH(J746,H707:H770,0),2)</f>
        <v>425.9992020981</v>
      </c>
      <c r="L746" s="66">
        <f ca="1">MATCH("ГорЛиния",OFFSET($G$67,L745,0,64-L745,1),0)+L745</f>
        <v>11</v>
      </c>
    </row>
    <row r="747" spans="1:12" ht="13.5" thickBot="1" x14ac:dyDescent="0.25">
      <c r="A747" s="11">
        <v>12</v>
      </c>
      <c r="B747" s="2">
        <v>3000</v>
      </c>
      <c r="C747" s="2">
        <v>0</v>
      </c>
      <c r="D747" s="2"/>
      <c r="E747" s="29">
        <f t="shared" si="134"/>
        <v>3000</v>
      </c>
      <c r="F747" s="2">
        <f t="shared" si="132"/>
        <v>0</v>
      </c>
      <c r="G747" s="54" t="s">
        <v>25</v>
      </c>
      <c r="H747" s="2">
        <v>-7.6924983285000001</v>
      </c>
      <c r="I747" s="2">
        <v>511.12990046639999</v>
      </c>
      <c r="J747" s="65">
        <f ca="1">INDEX(OFFSET(G707,L746,0,64-L746,2),MATCH("ГорЛиния",OFFSET(G707,L746,0,64-L746,1),0),2)</f>
        <v>-90.439442227399994</v>
      </c>
      <c r="K747" s="63">
        <f ca="1">INDEX(H707:I770,MATCH(J747,H707:H770,0),2)</f>
        <v>268.4030721446</v>
      </c>
      <c r="L747" s="66">
        <f t="shared" ref="L747:L752" ca="1" si="138">MATCH("ГорЛиния",OFFSET($G$67,L746,0,64-L746,1),0)+L746</f>
        <v>19</v>
      </c>
    </row>
    <row r="748" spans="1:12" ht="13.5" thickBot="1" x14ac:dyDescent="0.25">
      <c r="A748" s="11">
        <v>12</v>
      </c>
      <c r="B748" s="2">
        <v>3000.000000000005</v>
      </c>
      <c r="C748" s="2">
        <v>0.26179938779916201</v>
      </c>
      <c r="D748" s="2"/>
      <c r="E748" s="29">
        <f t="shared" si="134"/>
        <v>2897.7774788672</v>
      </c>
      <c r="F748" s="2">
        <f t="shared" si="132"/>
        <v>776.45713530759997</v>
      </c>
      <c r="G748" s="52" t="s">
        <v>23</v>
      </c>
      <c r="H748" s="2">
        <v>31.8555527858</v>
      </c>
      <c r="I748" s="2">
        <v>495.64191040029999</v>
      </c>
      <c r="J748" s="65">
        <f ca="1">INDEX(OFFSET(G707,L747,0,64-L747,2),MATCH("ГорЛиния",OFFSET(G707,L747,0,64-L747,1),0),2)</f>
        <v>-84.695426232200006</v>
      </c>
      <c r="K748" s="63">
        <f ca="1">INDEX(H707:I770,MATCH(J748,H707:H770,0),2)</f>
        <v>289.34941898570003</v>
      </c>
      <c r="L748" s="66">
        <f t="shared" ca="1" si="138"/>
        <v>28</v>
      </c>
    </row>
    <row r="749" spans="1:12" ht="13.5" thickBot="1" x14ac:dyDescent="0.25">
      <c r="A749" s="11">
        <v>12</v>
      </c>
      <c r="B749" s="2">
        <v>2999.9999999999864</v>
      </c>
      <c r="C749" s="2">
        <v>0.52359877559830148</v>
      </c>
      <c r="D749" s="2"/>
      <c r="E749" s="29">
        <f t="shared" si="134"/>
        <v>2598.0762113533001</v>
      </c>
      <c r="F749" s="2">
        <f t="shared" si="132"/>
        <v>1499.9999999999998</v>
      </c>
      <c r="G749" s="49" t="s">
        <v>20</v>
      </c>
      <c r="H749" s="2">
        <v>9.5444704870999999</v>
      </c>
      <c r="I749" s="2">
        <v>485.38870779579997</v>
      </c>
      <c r="J749" s="65">
        <f ca="1">INDEX(OFFSET(G707,L748,0,64-L748,2),MATCH("ГорЛиния",OFFSET(G707,L748,0,64-L748,1),0),2)</f>
        <v>-53.406999843299999</v>
      </c>
      <c r="K749" s="63">
        <f ca="1">INDEX(H707:I770,MATCH(J749,H707:H770,0),2)</f>
        <v>268.63822348759999</v>
      </c>
      <c r="L749" s="66">
        <f t="shared" ca="1" si="138"/>
        <v>33</v>
      </c>
    </row>
    <row r="750" spans="1:12" ht="13.5" thickBot="1" x14ac:dyDescent="0.25">
      <c r="A750" s="11">
        <v>12</v>
      </c>
      <c r="B750" s="2">
        <v>2999.99999999994</v>
      </c>
      <c r="C750" s="2">
        <v>0.78539816339744839</v>
      </c>
      <c r="D750" s="2"/>
      <c r="E750" s="29">
        <f t="shared" si="134"/>
        <v>2121.3203435596001</v>
      </c>
      <c r="F750" s="2">
        <f t="shared" si="132"/>
        <v>2121.3203435596001</v>
      </c>
      <c r="G750" s="54" t="s">
        <v>25</v>
      </c>
      <c r="H750" s="2">
        <v>17.422501012400001</v>
      </c>
      <c r="I750" s="2">
        <v>565.59675242649996</v>
      </c>
      <c r="J750" s="65">
        <f ca="1">INDEX(OFFSET(G707,L749,0,64-L749,2),MATCH("ГорЛиния",OFFSET(G707,L749,0,64-L749,1),0),2)</f>
        <v>-9.4376553206999994</v>
      </c>
      <c r="K750" s="63">
        <f ca="1">INDEX(H707:I770,MATCH(J750,H707:H770,0),2)</f>
        <v>391.17088087259998</v>
      </c>
      <c r="L750" s="66">
        <f t="shared" ca="1" si="138"/>
        <v>40</v>
      </c>
    </row>
    <row r="751" spans="1:12" ht="13.5" thickBot="1" x14ac:dyDescent="0.25">
      <c r="A751" s="11">
        <v>12</v>
      </c>
      <c r="B751" s="2">
        <v>2999.9999999999864</v>
      </c>
      <c r="C751" s="2">
        <v>1.047197551196595</v>
      </c>
      <c r="D751" s="2"/>
      <c r="E751" s="29">
        <f t="shared" si="134"/>
        <v>1500.0000000000005</v>
      </c>
      <c r="F751" s="2">
        <f t="shared" si="132"/>
        <v>2598.0762113533001</v>
      </c>
      <c r="G751" s="51" t="s">
        <v>22</v>
      </c>
      <c r="H751" s="2">
        <v>-52.316504786700001</v>
      </c>
      <c r="I751" s="2">
        <v>602.14461582850004</v>
      </c>
      <c r="J751" s="65">
        <f ca="1">INDEX(OFFSET(G707,L750,0,64-L750,2),MATCH("ГорЛиния",OFFSET(G707,L750,0,64-L750,1),0),2)</f>
        <v>31.8555527858</v>
      </c>
      <c r="K751" s="63">
        <f ca="1">INDEX(H707:I770,MATCH(J751,H707:H770,0),2)</f>
        <v>495.64191040029999</v>
      </c>
      <c r="L751" s="66">
        <f t="shared" ca="1" si="138"/>
        <v>42</v>
      </c>
    </row>
    <row r="752" spans="1:12" ht="13.5" thickBot="1" x14ac:dyDescent="0.25">
      <c r="A752" s="11">
        <v>12</v>
      </c>
      <c r="B752" s="2">
        <v>3000.000000000005</v>
      </c>
      <c r="C752" s="2">
        <v>1.3089969389957348</v>
      </c>
      <c r="D752" s="2"/>
      <c r="E752" s="29">
        <f t="shared" si="134"/>
        <v>776.45713530759951</v>
      </c>
      <c r="F752" s="2">
        <f t="shared" si="132"/>
        <v>2897.7774788672</v>
      </c>
      <c r="G752" s="53" t="s">
        <v>24</v>
      </c>
      <c r="H752" s="2">
        <v>-123.55896994210001</v>
      </c>
      <c r="I752" s="2">
        <v>474.05422686309998</v>
      </c>
      <c r="J752" s="65">
        <f ca="1">INDEX(OFFSET(G707,L751,0,64-L751,2),MATCH("ГорЛиния",OFFSET(G707,L751,0,64-L751,1),0),2)</f>
        <v>-104.2661893608</v>
      </c>
      <c r="K752" s="63">
        <f ca="1">INDEX(H707:I770,MATCH(J752,H707:H770,0),2)</f>
        <v>227.16949369829999</v>
      </c>
      <c r="L752" s="69">
        <f t="shared" ca="1" si="138"/>
        <v>52</v>
      </c>
    </row>
    <row r="753" spans="1:12" ht="13.5" thickBot="1" x14ac:dyDescent="0.25">
      <c r="A753" s="11">
        <v>12</v>
      </c>
      <c r="B753" s="2">
        <v>3000</v>
      </c>
      <c r="C753" s="2">
        <v>1.5707963267948966</v>
      </c>
      <c r="D753" s="2"/>
      <c r="E753" s="29">
        <f t="shared" si="134"/>
        <v>1.83772268236293E-13</v>
      </c>
      <c r="F753" s="2">
        <f t="shared" si="132"/>
        <v>3000</v>
      </c>
      <c r="G753" s="49" t="s">
        <v>20</v>
      </c>
      <c r="H753" s="2">
        <v>-92.916805862700002</v>
      </c>
      <c r="I753" s="2">
        <v>390.66514810939998</v>
      </c>
      <c r="J753" s="62">
        <f ca="1">INDEX(G707:H770,MATCH("Квадрат",OFFSET(G707,0,0,64,1),0),2)</f>
        <v>-50.267937113199999</v>
      </c>
      <c r="K753" s="63">
        <f ca="1">INDEX(H707:I770,MATCH(J753,H707:H770,0),2)</f>
        <v>280.90018948199997</v>
      </c>
      <c r="L753" s="64">
        <f>MATCH("Квадрат",$G$67:$G$130,0)</f>
        <v>6</v>
      </c>
    </row>
    <row r="754" spans="1:12" ht="13.5" thickBot="1" x14ac:dyDescent="0.25">
      <c r="A754" s="11">
        <v>12</v>
      </c>
      <c r="B754" s="2">
        <v>3000.000000000005</v>
      </c>
      <c r="C754" s="2">
        <v>1.8325957145940583</v>
      </c>
      <c r="D754" s="2"/>
      <c r="E754" s="29">
        <f t="shared" si="134"/>
        <v>-776.45713530759917</v>
      </c>
      <c r="F754" s="2">
        <f t="shared" si="132"/>
        <v>2897.7774788672</v>
      </c>
      <c r="G754" s="50" t="s">
        <v>19</v>
      </c>
      <c r="H754" s="2">
        <v>-96.133147256200004</v>
      </c>
      <c r="I754" s="2">
        <v>219.89859958010001</v>
      </c>
      <c r="J754" s="65">
        <f ca="1">INDEX(OFFSET(G707,L753,0,64-L753,2),MATCH("Квадрат",OFFSET(G707,L753,0,64-L753,1),0),2)</f>
        <v>-61.486181784400003</v>
      </c>
      <c r="K754" s="63">
        <f ca="1">INDEX(H707:I770,MATCH(J754,H707:H770,0),2)</f>
        <v>375.30928126589998</v>
      </c>
      <c r="L754" s="66">
        <f ca="1">MATCH("Квадрат",OFFSET($G$67,L753,0,64-L753,1),0)+L753</f>
        <v>9</v>
      </c>
    </row>
    <row r="755" spans="1:12" ht="13.5" thickBot="1" x14ac:dyDescent="0.25">
      <c r="A755" s="11">
        <v>12</v>
      </c>
      <c r="B755" s="2">
        <v>2999.9999999999864</v>
      </c>
      <c r="C755" s="2">
        <v>2.0943951023931984</v>
      </c>
      <c r="D755" s="2"/>
      <c r="E755" s="29">
        <f t="shared" si="134"/>
        <v>-1500.0000000000005</v>
      </c>
      <c r="F755" s="2">
        <f t="shared" si="132"/>
        <v>2598.0762113532996</v>
      </c>
      <c r="G755" s="54" t="s">
        <v>25</v>
      </c>
      <c r="H755" s="2">
        <v>-124.2186823081</v>
      </c>
      <c r="I755" s="2">
        <v>192.6871214306</v>
      </c>
      <c r="J755" s="65">
        <f ca="1">INDEX(OFFSET(G707,L754,0,64-L754,2),MATCH("Квадрат",OFFSET(G707,L754,0,64-L754,1),0),2)</f>
        <v>-72.629160693700001</v>
      </c>
      <c r="K755" s="63">
        <f ca="1">INDEX(H707:I770,MATCH(J755,H707:H770,0),2)</f>
        <v>279.01196646570003</v>
      </c>
      <c r="L755" s="66">
        <f t="shared" ref="L755:L761" ca="1" si="139">MATCH("Квадрат",OFFSET($G$67,L754,0,64-L754,1),0)+L754</f>
        <v>13</v>
      </c>
    </row>
    <row r="756" spans="1:12" ht="13.5" thickBot="1" x14ac:dyDescent="0.25">
      <c r="A756" s="11">
        <v>12</v>
      </c>
      <c r="B756" s="2">
        <v>2999.99999999994</v>
      </c>
      <c r="C756" s="2">
        <v>2.3561944901923448</v>
      </c>
      <c r="D756" s="2"/>
      <c r="E756" s="29">
        <f t="shared" si="134"/>
        <v>-2121.3203435596001</v>
      </c>
      <c r="F756" s="2">
        <f t="shared" si="132"/>
        <v>2121.3203435596001</v>
      </c>
      <c r="G756" s="51" t="s">
        <v>22</v>
      </c>
      <c r="H756" s="2">
        <v>-105.6468605963</v>
      </c>
      <c r="I756" s="2">
        <v>156.09266635060001</v>
      </c>
      <c r="J756" s="65">
        <f ca="1">INDEX(OFFSET(G707,L755,0,64-L755,2),MATCH("Квадрат",OFFSET(G707,L755,0,64-L755,1),0),2)</f>
        <v>-80.164943126099999</v>
      </c>
      <c r="K756" s="63">
        <f ca="1">INDEX(H707:I770,MATCH(J756,H707:H770,0),2)</f>
        <v>443.1120808119</v>
      </c>
      <c r="L756" s="66">
        <f t="shared" ca="1" si="139"/>
        <v>24</v>
      </c>
    </row>
    <row r="757" spans="1:12" ht="13.5" thickBot="1" x14ac:dyDescent="0.25">
      <c r="A757" s="11">
        <v>12</v>
      </c>
      <c r="B757" s="2">
        <v>2999.9999999999864</v>
      </c>
      <c r="C757" s="2">
        <v>2.6179938779914917</v>
      </c>
      <c r="D757" s="2"/>
      <c r="E757" s="29">
        <f t="shared" si="134"/>
        <v>-2598.0762113533001</v>
      </c>
      <c r="F757" s="2">
        <f t="shared" si="132"/>
        <v>1499.9999999999998</v>
      </c>
      <c r="G757" s="53" t="s">
        <v>24</v>
      </c>
      <c r="H757" s="2">
        <v>-104.6514100306</v>
      </c>
      <c r="I757" s="2">
        <v>153.50457245179999</v>
      </c>
      <c r="J757" s="65">
        <f ca="1">INDEX(OFFSET(G707,L756,0,64-L756,2),MATCH("Квадрат",OFFSET(G707,L756,0,64-L756,1),0),2)</f>
        <v>-29.370646429600001</v>
      </c>
      <c r="K757" s="63">
        <f ca="1">INDEX(H707:I770,MATCH(J757,H707:H770,0),2)</f>
        <v>187.5189975831</v>
      </c>
      <c r="L757" s="66">
        <f t="shared" ca="1" si="139"/>
        <v>36</v>
      </c>
    </row>
    <row r="758" spans="1:12" ht="13.5" thickBot="1" x14ac:dyDescent="0.25">
      <c r="A758" s="11">
        <v>12</v>
      </c>
      <c r="B758" s="2">
        <v>3000.000000000005</v>
      </c>
      <c r="C758" s="2">
        <v>2.8797932657906311</v>
      </c>
      <c r="D758" s="2"/>
      <c r="E758" s="29">
        <f t="shared" si="134"/>
        <v>-2897.7774788672</v>
      </c>
      <c r="F758" s="2">
        <f t="shared" si="132"/>
        <v>776.45713530760031</v>
      </c>
      <c r="G758" s="52" t="s">
        <v>23</v>
      </c>
      <c r="H758" s="2">
        <v>-104.2661893608</v>
      </c>
      <c r="I758" s="2">
        <v>227.16949369829999</v>
      </c>
      <c r="J758" s="65">
        <f ca="1">INDEX(OFFSET(G707,L757,0,64-L757,2),MATCH("Квадрат",OFFSET(G707,L757,0,64-L757,1),0),2)</f>
        <v>-123.55896994210001</v>
      </c>
      <c r="K758" s="63">
        <f ca="1">INDEX(H707:I770,MATCH(J758,H707:H770,0),2)</f>
        <v>474.05422686309998</v>
      </c>
      <c r="L758" s="66">
        <f t="shared" ca="1" si="139"/>
        <v>46</v>
      </c>
    </row>
    <row r="759" spans="1:12" ht="13.5" thickBot="1" x14ac:dyDescent="0.25">
      <c r="A759" s="11">
        <v>12</v>
      </c>
      <c r="B759" s="2">
        <v>3000</v>
      </c>
      <c r="C759" s="2">
        <v>3.1415926535897931</v>
      </c>
      <c r="D759" s="2"/>
      <c r="E759" s="29">
        <f t="shared" si="134"/>
        <v>-3000</v>
      </c>
      <c r="F759" s="2">
        <f t="shared" si="132"/>
        <v>3.67544536472586E-13</v>
      </c>
      <c r="G759" s="48" t="s">
        <v>21</v>
      </c>
      <c r="H759" s="2">
        <v>-199.78514017680001</v>
      </c>
      <c r="I759" s="2">
        <v>319.33316462969998</v>
      </c>
      <c r="J759" s="65">
        <f ca="1">INDEX(OFFSET(G707,L758,0,64-L758,2),MATCH("Квадрат",OFFSET(G707,L758,0,64-L758,1),0),2)</f>
        <v>-104.6514100306</v>
      </c>
      <c r="K759" s="63">
        <f ca="1">INDEX(H707:I770,MATCH(J759,H707:H770,0),2)</f>
        <v>153.50457245179999</v>
      </c>
      <c r="L759" s="66">
        <f t="shared" ca="1" si="139"/>
        <v>51</v>
      </c>
    </row>
    <row r="760" spans="1:12" ht="13.5" thickBot="1" x14ac:dyDescent="0.25">
      <c r="A760" s="11">
        <v>12</v>
      </c>
      <c r="B760" s="2">
        <v>3000.000000000005</v>
      </c>
      <c r="C760" s="2">
        <v>3.4033920413889551</v>
      </c>
      <c r="D760" s="2"/>
      <c r="E760" s="29">
        <f t="shared" si="134"/>
        <v>-2897.7774788672</v>
      </c>
      <c r="F760" s="2">
        <f t="shared" si="132"/>
        <v>-776.45713530759963</v>
      </c>
      <c r="G760" s="54" t="s">
        <v>25</v>
      </c>
      <c r="H760" s="2">
        <v>-164.8554605978</v>
      </c>
      <c r="I760" s="2">
        <v>720.09213257650003</v>
      </c>
      <c r="J760" s="65">
        <f ca="1">INDEX(OFFSET(G707,L759,0,64-L759,2),MATCH("Квадрат",OFFSET(G707,L759,0,64-L759,1),0),2)</f>
        <v>-268.80731416539999</v>
      </c>
      <c r="K760" s="63">
        <f ca="1">INDEX(H707:I770,MATCH(J760,H707:H770,0),2)</f>
        <v>975.34479471930001</v>
      </c>
      <c r="L760" s="66">
        <f t="shared" ca="1" si="139"/>
        <v>55</v>
      </c>
    </row>
    <row r="761" spans="1:12" ht="13.5" thickBot="1" x14ac:dyDescent="0.25">
      <c r="A761" s="11">
        <v>12</v>
      </c>
      <c r="B761" s="2">
        <v>2999.9999999999864</v>
      </c>
      <c r="C761" s="2">
        <v>3.6651914291880945</v>
      </c>
      <c r="D761" s="2"/>
      <c r="E761" s="29">
        <f t="shared" si="134"/>
        <v>-2598.0762113533006</v>
      </c>
      <c r="F761" s="2">
        <f t="shared" si="132"/>
        <v>-1499.9999999999995</v>
      </c>
      <c r="G761" s="53" t="s">
        <v>24</v>
      </c>
      <c r="H761" s="2">
        <v>-268.80731416539999</v>
      </c>
      <c r="I761" s="2">
        <v>975.34479471930001</v>
      </c>
      <c r="J761" s="65">
        <f ca="1">INDEX(OFFSET(G707,L760,0,64-L760,2),MATCH("Квадрат",OFFSET(G707,L760,0,64-L760,1),0),2)</f>
        <v>38.685431869299997</v>
      </c>
      <c r="K761" s="63">
        <f ca="1">INDEX(H707:I770,MATCH(J761,H707:H770,0),2)</f>
        <v>276.45590902250001</v>
      </c>
      <c r="L761" s="69">
        <f t="shared" ca="1" si="139"/>
        <v>62</v>
      </c>
    </row>
    <row r="762" spans="1:12" ht="13.5" thickBot="1" x14ac:dyDescent="0.25">
      <c r="A762" s="11">
        <v>12</v>
      </c>
      <c r="B762" s="2">
        <v>2999.99999999994</v>
      </c>
      <c r="C762" s="2">
        <v>3.9269908169872414</v>
      </c>
      <c r="D762" s="2"/>
      <c r="E762" s="29">
        <f t="shared" si="134"/>
        <v>-2121.3203435596006</v>
      </c>
      <c r="F762" s="2">
        <f t="shared" si="132"/>
        <v>-2121.3203435596001</v>
      </c>
      <c r="G762" s="48" t="s">
        <v>21</v>
      </c>
      <c r="H762" s="2">
        <v>-183.71647453029999</v>
      </c>
      <c r="I762" s="2">
        <v>853.076725259</v>
      </c>
      <c r="J762" s="62">
        <f ca="1">INDEX(G707:H770,MATCH("Зигзаг",OFFSET(G707,0,0,64,1),0),2)</f>
        <v>-56.378096409599998</v>
      </c>
      <c r="K762" s="63">
        <f ca="1">INDEX(H707:I770,MATCH(J762,H707:H770,0),2)</f>
        <v>327.45205677090001</v>
      </c>
      <c r="L762" s="64">
        <f>MATCH("Зигзаг",$G$67:$G$130,0)</f>
        <v>8</v>
      </c>
    </row>
    <row r="763" spans="1:12" ht="13.5" thickBot="1" x14ac:dyDescent="0.25">
      <c r="A763" s="11">
        <v>12</v>
      </c>
      <c r="B763" s="2">
        <v>2999.9999999999864</v>
      </c>
      <c r="C763" s="2">
        <v>4.1887902047863879</v>
      </c>
      <c r="D763" s="2"/>
      <c r="E763" s="29">
        <f t="shared" si="134"/>
        <v>-1500.0000000000011</v>
      </c>
      <c r="F763" s="2">
        <f t="shared" si="132"/>
        <v>-2598.0762113532992</v>
      </c>
      <c r="G763" s="51" t="s">
        <v>22</v>
      </c>
      <c r="H763" s="2">
        <v>-150.9575731802</v>
      </c>
      <c r="I763" s="2">
        <v>638.00487550230002</v>
      </c>
      <c r="J763" s="65">
        <f ca="1">INDEX(OFFSET(G707,L762,0,64-L762,2),MATCH("зигзаг",OFFSET(G707,L762,0,64-L762,1),0),2)</f>
        <v>-87.162432063099999</v>
      </c>
      <c r="K763" s="63">
        <f ca="1">INDEX(H707:I770,MATCH(J763,H707:H770,0),2)</f>
        <v>315.55301563799998</v>
      </c>
      <c r="L763" s="66">
        <f ca="1">MATCH("Зигзаг",OFFSET($G$67,L762,0,64-L762,1),0)+L762</f>
        <v>12</v>
      </c>
    </row>
    <row r="764" spans="1:12" ht="13.5" thickBot="1" x14ac:dyDescent="0.25">
      <c r="A764" s="11">
        <v>12</v>
      </c>
      <c r="B764" s="2">
        <v>3000.000000000005</v>
      </c>
      <c r="C764" s="2">
        <v>4.4505895925855281</v>
      </c>
      <c r="D764" s="2"/>
      <c r="E764" s="29">
        <f t="shared" si="134"/>
        <v>-776.45713530759929</v>
      </c>
      <c r="F764" s="2">
        <f t="shared" si="132"/>
        <v>-2897.7774788672</v>
      </c>
      <c r="G764" s="50" t="s">
        <v>19</v>
      </c>
      <c r="H764" s="2">
        <v>-110.2198431035</v>
      </c>
      <c r="I764" s="2">
        <v>456.8168374517</v>
      </c>
      <c r="J764" s="65">
        <f ca="1">INDEX(OFFSET(G707,L763,0,64-L763,2),MATCH("зигзаг",OFFSET(G707,L763,0,64-L763,1),0),2)</f>
        <v>-46.101602695799997</v>
      </c>
      <c r="K764" s="63">
        <f ca="1">INDEX(H707:I770,MATCH(J764,H707:H770,0),2)</f>
        <v>270.15238994750001</v>
      </c>
      <c r="L764" s="66">
        <f t="shared" ref="L764:L770" ca="1" si="140">MATCH("Зигзаг",OFFSET($G$67,L763,0,64-L763,1),0)+L763</f>
        <v>15</v>
      </c>
    </row>
    <row r="765" spans="1:12" ht="13.5" thickBot="1" x14ac:dyDescent="0.25">
      <c r="A765" s="11">
        <v>12</v>
      </c>
      <c r="B765" s="2">
        <v>3000</v>
      </c>
      <c r="C765" s="2">
        <v>4.7123889803846897</v>
      </c>
      <c r="D765" s="2"/>
      <c r="E765" s="29">
        <f t="shared" si="134"/>
        <v>-5.51316804708879E-13</v>
      </c>
      <c r="F765" s="2">
        <f t="shared" si="132"/>
        <v>-3000</v>
      </c>
      <c r="G765" s="48" t="s">
        <v>21</v>
      </c>
      <c r="H765" s="2">
        <v>-31.482473085399999</v>
      </c>
      <c r="I765" s="2">
        <v>259.08427418449998</v>
      </c>
      <c r="J765" s="65">
        <f ca="1">INDEX(OFFSET(G707,L764,0,64-L764,2),MATCH("зигзаг",OFFSET(G707,L764,0,64-L764,1),0),2)</f>
        <v>-36.755629166699997</v>
      </c>
      <c r="K765" s="63">
        <f ca="1">INDEX(H707:I770,MATCH(J765,H707:H770,0),2)</f>
        <v>219.2068995313</v>
      </c>
      <c r="L765" s="66">
        <f t="shared" ca="1" si="140"/>
        <v>35</v>
      </c>
    </row>
    <row r="766" spans="1:12" ht="13.5" thickBot="1" x14ac:dyDescent="0.25">
      <c r="A766" s="11">
        <v>12</v>
      </c>
      <c r="B766" s="2">
        <v>3000.000000000005</v>
      </c>
      <c r="C766" s="2">
        <v>4.9741883681838512</v>
      </c>
      <c r="D766" s="2"/>
      <c r="E766" s="29">
        <f t="shared" si="134"/>
        <v>776.45713530759815</v>
      </c>
      <c r="F766" s="2">
        <f t="shared" si="132"/>
        <v>-2897.7774788672004</v>
      </c>
      <c r="G766" s="51" t="s">
        <v>22</v>
      </c>
      <c r="H766" s="2">
        <v>-7.1466008917000003</v>
      </c>
      <c r="I766" s="2">
        <v>193.07314711640001</v>
      </c>
      <c r="J766" s="65">
        <f ca="1">INDEX(OFFSET(G707,L765,0,64-L765,2),MATCH("зигзаг",OFFSET(G707,L765,0,64-L765,1),0),2)</f>
        <v>-10.6844949503</v>
      </c>
      <c r="K766" s="63">
        <f ca="1">INDEX(H707:I770,MATCH(J766,H707:H770,0),2)</f>
        <v>279.92502135640001</v>
      </c>
      <c r="L766" s="66">
        <f t="shared" ca="1" si="140"/>
        <v>38</v>
      </c>
    </row>
    <row r="767" spans="1:12" ht="13.5" thickBot="1" x14ac:dyDescent="0.25">
      <c r="A767" s="11">
        <v>12</v>
      </c>
      <c r="B767" s="2">
        <v>2999.9999999999864</v>
      </c>
      <c r="C767" s="2">
        <v>5.2359877559829915</v>
      </c>
      <c r="D767" s="2"/>
      <c r="E767" s="29">
        <f t="shared" si="134"/>
        <v>1500.0000000000005</v>
      </c>
      <c r="F767" s="2">
        <f t="shared" si="132"/>
        <v>-2598.0762113533001</v>
      </c>
      <c r="G767" s="50" t="s">
        <v>19</v>
      </c>
      <c r="H767" s="2">
        <v>6.8513751770000004</v>
      </c>
      <c r="I767" s="2">
        <v>232.27027549729999</v>
      </c>
      <c r="J767" s="65">
        <f ca="1">INDEX(OFFSET(G707,L766,0,64-L766,2),MATCH("зигзаг",OFFSET(G707,L766,0,64-L766,1),0),2)</f>
        <v>-7.6924983285000001</v>
      </c>
      <c r="K767" s="63">
        <f ca="1">INDEX(H707:I770,MATCH(J767,H707:H770,0),2)</f>
        <v>511.12990046639999</v>
      </c>
      <c r="L767" s="66">
        <f t="shared" ca="1" si="140"/>
        <v>41</v>
      </c>
    </row>
    <row r="768" spans="1:12" ht="13.5" thickBot="1" x14ac:dyDescent="0.25">
      <c r="A768" s="11">
        <v>12</v>
      </c>
      <c r="B768" s="2">
        <v>2999.99999999994</v>
      </c>
      <c r="C768" s="2">
        <v>5.497787143782138</v>
      </c>
      <c r="D768" s="2"/>
      <c r="E768" s="29">
        <f t="shared" si="134"/>
        <v>2121.3203435595997</v>
      </c>
      <c r="F768" s="2">
        <f t="shared" si="132"/>
        <v>-2121.3203435596006</v>
      </c>
      <c r="G768" s="53" t="s">
        <v>24</v>
      </c>
      <c r="H768" s="2">
        <v>38.685431869299997</v>
      </c>
      <c r="I768" s="2">
        <v>276.45590902250001</v>
      </c>
      <c r="J768" s="65">
        <f ca="1">INDEX(OFFSET(G707,L767,0,64-L767,2),MATCH("зигзаг",OFFSET(G707,L767,0,64-L767,1),0),2)</f>
        <v>17.422501012400001</v>
      </c>
      <c r="K768" s="63">
        <f ca="1">INDEX(H707:I770,MATCH(J768,H707:H770,0),2)</f>
        <v>565.59675242649996</v>
      </c>
      <c r="L768" s="66">
        <f t="shared" ca="1" si="140"/>
        <v>44</v>
      </c>
    </row>
    <row r="769" spans="1:25" ht="13.5" thickBot="1" x14ac:dyDescent="0.25">
      <c r="A769" s="11">
        <v>12</v>
      </c>
      <c r="B769" s="2">
        <v>2999.9999999999864</v>
      </c>
      <c r="C769" s="2">
        <v>5.7595865315812844</v>
      </c>
      <c r="D769" s="2"/>
      <c r="E769" s="29">
        <f t="shared" si="134"/>
        <v>2598.0762113532992</v>
      </c>
      <c r="F769" s="2">
        <f t="shared" si="132"/>
        <v>-1500.0000000000016</v>
      </c>
      <c r="G769" s="49" t="s">
        <v>20</v>
      </c>
      <c r="H769" s="2">
        <v>-8.6419415193999995</v>
      </c>
      <c r="I769" s="2">
        <v>321.29446249829999</v>
      </c>
      <c r="J769" s="65">
        <f ca="1">INDEX(OFFSET(G707,L768,0,64-L768,2),MATCH("зигзаг",OFFSET(G707,L768,0,64-L768,1),0),2)</f>
        <v>-124.2186823081</v>
      </c>
      <c r="K769" s="63">
        <f ca="1">INDEX(H707:I770,MATCH(J769,H707:H770,0),2)</f>
        <v>192.6871214306</v>
      </c>
      <c r="L769" s="66">
        <f t="shared" ca="1" si="140"/>
        <v>49</v>
      </c>
    </row>
    <row r="770" spans="1:25" ht="13.5" thickBot="1" x14ac:dyDescent="0.25">
      <c r="A770" s="11">
        <v>12</v>
      </c>
      <c r="B770" s="2">
        <v>3000.000000000005</v>
      </c>
      <c r="C770" s="2">
        <v>6.0213859193804247</v>
      </c>
      <c r="D770" s="2"/>
      <c r="E770" s="29">
        <f t="shared" si="134"/>
        <v>2897.7774788672</v>
      </c>
      <c r="F770" s="2">
        <f t="shared" si="132"/>
        <v>-776.45713530759951</v>
      </c>
      <c r="G770" s="51" t="s">
        <v>22</v>
      </c>
      <c r="H770" s="2">
        <v>-4.2355583470999996</v>
      </c>
      <c r="I770" s="2">
        <v>327.40685920980002</v>
      </c>
      <c r="J770" s="78">
        <f ca="1">INDEX(OFFSET(G707,L769,0,64-L769,2),MATCH("зигзаг",OFFSET(G707,L769,0,64-L769,1),0),2)</f>
        <v>-164.8554605978</v>
      </c>
      <c r="K770" s="63">
        <f ca="1">INDEX(H707:I770,MATCH(J770,H707:H770,0),2)</f>
        <v>720.09213257650003</v>
      </c>
      <c r="L770" s="69">
        <f t="shared" ca="1" si="140"/>
        <v>54</v>
      </c>
    </row>
    <row r="771" spans="1:25" ht="13.5" thickBot="1" x14ac:dyDescent="0.25">
      <c r="A771" s="12">
        <v>13</v>
      </c>
      <c r="B771" s="4">
        <v>833.33333333329995</v>
      </c>
      <c r="C771" s="4">
        <v>0</v>
      </c>
      <c r="D771" s="79"/>
      <c r="E771" s="29">
        <f t="shared" si="134"/>
        <v>833.33333333329995</v>
      </c>
      <c r="F771" s="2">
        <f t="shared" si="132"/>
        <v>0</v>
      </c>
      <c r="G771" s="48" t="s">
        <v>21</v>
      </c>
      <c r="H771" s="4">
        <v>-28.4835287093</v>
      </c>
      <c r="I771" s="4">
        <v>67.240104677999994</v>
      </c>
      <c r="J771" s="76">
        <f ca="1">INDEX(G771:H834,MATCH("ВертЛиния",OFFSET(G771,0,0,64,1),0),2)</f>
        <v>-28.4835287093</v>
      </c>
      <c r="K771" s="63">
        <f ca="1">INDEX(H771:I834,MATCH(J771,H771:H834,0),2)</f>
        <v>67.240104677999994</v>
      </c>
      <c r="L771" s="64">
        <f>MATCH("ВертЛиния",$G$131:$G$194,0)</f>
        <v>1</v>
      </c>
      <c r="Y771" s="86"/>
    </row>
    <row r="772" spans="1:25" ht="13.5" thickBot="1" x14ac:dyDescent="0.25">
      <c r="A772" s="12">
        <v>13</v>
      </c>
      <c r="B772" s="4">
        <v>833.33333333334792</v>
      </c>
      <c r="C772" s="4">
        <v>0.78539816339744839</v>
      </c>
      <c r="D772" s="4"/>
      <c r="E772" s="29">
        <f t="shared" si="134"/>
        <v>589.25565098879986</v>
      </c>
      <c r="F772" s="2">
        <f t="shared" si="132"/>
        <v>589.25565098879997</v>
      </c>
      <c r="G772" s="49" t="s">
        <v>20</v>
      </c>
      <c r="H772" s="4">
        <v>11.848888566699999</v>
      </c>
      <c r="I772" s="4">
        <v>20.989180279599999</v>
      </c>
      <c r="J772" s="65">
        <f ca="1">INDEX(OFFSET(G771,L771,0,64-L771,2),MATCH("ВертЛиния",OFFSET(G771,L771,0,64-L771,1),0),2)</f>
        <v>14.1289221856</v>
      </c>
      <c r="K772" s="63">
        <f ca="1">INDEX(H771:I834,MATCH(J772,H771:H834,0),2)</f>
        <v>45.114122808899999</v>
      </c>
      <c r="L772" s="66">
        <f ca="1">MATCH("ВертЛиния",OFFSET($G$131,L771,0,64-L771,1),0)+L771</f>
        <v>25</v>
      </c>
    </row>
    <row r="773" spans="1:25" ht="13.5" thickBot="1" x14ac:dyDescent="0.25">
      <c r="A773" s="12">
        <v>13</v>
      </c>
      <c r="B773" s="4">
        <v>833.33333333329995</v>
      </c>
      <c r="C773" s="4">
        <v>1.5707963267948966</v>
      </c>
      <c r="D773" s="4"/>
      <c r="E773" s="29">
        <f t="shared" si="134"/>
        <v>5.104785228785712E-14</v>
      </c>
      <c r="F773" s="2">
        <f t="shared" ref="F773:F836" si="141">B773*SIN(C773)</f>
        <v>833.33333333329995</v>
      </c>
      <c r="G773" s="50" t="s">
        <v>19</v>
      </c>
      <c r="H773" s="4">
        <v>53.369998815599999</v>
      </c>
      <c r="I773" s="4">
        <v>124.774816539</v>
      </c>
      <c r="J773" s="65">
        <f ca="1">INDEX(OFFSET(G771,L772,0,64-L772,2),MATCH("ВертЛиния",OFFSET(G771,L772,0,64-L772,1),0),2)</f>
        <v>22.744345299900001</v>
      </c>
      <c r="K773" s="63">
        <f ca="1">INDEX(H771:I834,MATCH(J773,H771:H834,0),2)</f>
        <v>77.838091337899996</v>
      </c>
      <c r="L773" s="66">
        <f t="shared" ref="L773:L777" ca="1" si="142">MATCH("ВертЛиния",OFFSET($G$131,L772,0,64-L772,1),0)+L772</f>
        <v>29</v>
      </c>
    </row>
    <row r="774" spans="1:25" ht="13.5" thickBot="1" x14ac:dyDescent="0.25">
      <c r="A774" s="12">
        <v>13</v>
      </c>
      <c r="B774" s="4">
        <v>833.33333333334792</v>
      </c>
      <c r="C774" s="4">
        <v>2.3561944901923448</v>
      </c>
      <c r="D774" s="4"/>
      <c r="E774" s="29">
        <f t="shared" si="134"/>
        <v>-589.25565098879986</v>
      </c>
      <c r="F774" s="2">
        <f t="shared" si="141"/>
        <v>589.25565098879997</v>
      </c>
      <c r="G774" s="51" t="s">
        <v>22</v>
      </c>
      <c r="H774" s="4">
        <v>5.4855912420999999</v>
      </c>
      <c r="I774" s="4">
        <v>1.0474384436999999</v>
      </c>
      <c r="J774" s="65">
        <f ca="1">INDEX(OFFSET(G771,L773,0,64-L773,2),MATCH("ВертЛиния",OFFSET(G771,L773,0,64-L773,1),0),2)</f>
        <v>14.738924892</v>
      </c>
      <c r="K774" s="63">
        <f ca="1">INDEX(H771:I834,MATCH(J774,H771:H834,0),2)</f>
        <v>46.251791422300002</v>
      </c>
      <c r="L774" s="66">
        <f t="shared" ca="1" si="142"/>
        <v>39</v>
      </c>
    </row>
    <row r="775" spans="1:25" ht="13.5" thickBot="1" x14ac:dyDescent="0.25">
      <c r="A775" s="12">
        <v>13</v>
      </c>
      <c r="B775" s="4">
        <v>833.33333333329995</v>
      </c>
      <c r="C775" s="4">
        <v>3.1415926535897931</v>
      </c>
      <c r="D775" s="4"/>
      <c r="E775" s="29">
        <f t="shared" ref="E775:E838" si="143">B775*COS(C775)</f>
        <v>-833.33333333329995</v>
      </c>
      <c r="F775" s="2">
        <f t="shared" si="141"/>
        <v>1.0209570457571424E-13</v>
      </c>
      <c r="G775" s="52" t="s">
        <v>23</v>
      </c>
      <c r="H775" s="4">
        <v>-5.9338094277</v>
      </c>
      <c r="I775" s="4">
        <v>8.8929889036999992</v>
      </c>
      <c r="J775" s="65">
        <f ca="1">INDEX(OFFSET(G771,L774,0,64-L774,2),MATCH("ВертЛиния",OFFSET(G771,L774,0,64-L774,1),0),2)</f>
        <v>-17.0485942786</v>
      </c>
      <c r="K775" s="63">
        <f ca="1">INDEX(H771:I834,MATCH(J775,H771:H834,0),2)</f>
        <v>65.990562062099997</v>
      </c>
      <c r="L775" s="66">
        <f t="shared" ca="1" si="142"/>
        <v>53</v>
      </c>
    </row>
    <row r="776" spans="1:25" ht="13.5" thickBot="1" x14ac:dyDescent="0.25">
      <c r="A776" s="12">
        <v>13</v>
      </c>
      <c r="B776" s="4">
        <v>833.33333333334792</v>
      </c>
      <c r="C776" s="4">
        <v>3.9269908169872414</v>
      </c>
      <c r="D776" s="4"/>
      <c r="E776" s="29">
        <f t="shared" si="143"/>
        <v>-589.25565098880008</v>
      </c>
      <c r="F776" s="2">
        <f t="shared" si="141"/>
        <v>-589.25565098879986</v>
      </c>
      <c r="G776" s="53" t="s">
        <v>24</v>
      </c>
      <c r="H776" s="4">
        <v>-38.683514721000002</v>
      </c>
      <c r="I776" s="4">
        <v>32.480949394600003</v>
      </c>
      <c r="J776" s="65">
        <f ca="1">INDEX(OFFSET(G771,L775,0,64-L775,2),MATCH("ВертЛиния",OFFSET(G771,L775,0,64-L775,1),0),2)</f>
        <v>-34.863812407099999</v>
      </c>
      <c r="K776" s="63">
        <f ca="1">INDEX(H771:I834,MATCH(J776,H771:H834,0),2)</f>
        <v>78.7354280749</v>
      </c>
      <c r="L776" s="66">
        <f t="shared" ca="1" si="142"/>
        <v>56</v>
      </c>
    </row>
    <row r="777" spans="1:25" ht="13.5" thickBot="1" x14ac:dyDescent="0.25">
      <c r="A777" s="12">
        <v>13</v>
      </c>
      <c r="B777" s="4">
        <v>833.33333333329995</v>
      </c>
      <c r="C777" s="4">
        <v>4.7123889803846897</v>
      </c>
      <c r="D777" s="4"/>
      <c r="E777" s="29">
        <f t="shared" si="143"/>
        <v>-1.5314355686357137E-13</v>
      </c>
      <c r="F777" s="2">
        <f t="shared" si="141"/>
        <v>-833.33333333329995</v>
      </c>
      <c r="G777" s="50" t="s">
        <v>19</v>
      </c>
      <c r="H777" s="4">
        <v>-50.970628825399999</v>
      </c>
      <c r="I777" s="4">
        <v>16.8295273958</v>
      </c>
      <c r="J777" s="65">
        <f ca="1">INDEX(OFFSET(G771,L776,0,64-L776,2),MATCH("ВертЛиния",OFFSET(G771,L776,0,64-L776,1),0),2)</f>
        <v>-4.7062229274999998</v>
      </c>
      <c r="K777" s="63">
        <f ca="1">INDEX(H771:I834,MATCH(J777,H771:H834,0),2)</f>
        <v>58.208613416299997</v>
      </c>
      <c r="L777" s="66">
        <f t="shared" ca="1" si="142"/>
        <v>59</v>
      </c>
    </row>
    <row r="778" spans="1:25" ht="13.5" thickBot="1" x14ac:dyDescent="0.25">
      <c r="A778" s="12">
        <v>13</v>
      </c>
      <c r="B778" s="4">
        <v>833.33333333334792</v>
      </c>
      <c r="C778" s="4">
        <v>5.497787143782138</v>
      </c>
      <c r="D778" s="4"/>
      <c r="E778" s="29">
        <f t="shared" si="143"/>
        <v>589.25565098879974</v>
      </c>
      <c r="F778" s="2">
        <f t="shared" si="141"/>
        <v>-589.25565098880008</v>
      </c>
      <c r="G778" s="54" t="s">
        <v>25</v>
      </c>
      <c r="H778" s="4">
        <v>-29.923346798699999</v>
      </c>
      <c r="I778" s="4">
        <v>-12.1611618809</v>
      </c>
      <c r="J778" s="71">
        <f ca="1">INDEX(G771:H834,MATCH("Треугольник",OFFSET(G771,0,0,64,1),0),2)</f>
        <v>11.848888566699999</v>
      </c>
      <c r="K778" s="63">
        <f ca="1">INDEX(H771:I834,MATCH(J778,H771:H834,0),2)</f>
        <v>20.989180279599999</v>
      </c>
      <c r="L778" s="64">
        <f>MATCH("Треугольник",$G$131:G834,0)</f>
        <v>2</v>
      </c>
    </row>
    <row r="779" spans="1:25" ht="13.5" thickBot="1" x14ac:dyDescent="0.25">
      <c r="A779" s="12">
        <v>13</v>
      </c>
      <c r="B779" s="4">
        <v>1388.8888888889001</v>
      </c>
      <c r="C779" s="4">
        <v>0</v>
      </c>
      <c r="D779" s="4"/>
      <c r="E779" s="29">
        <f t="shared" si="143"/>
        <v>1388.8888888889001</v>
      </c>
      <c r="F779" s="2">
        <f t="shared" si="141"/>
        <v>0</v>
      </c>
      <c r="G779" s="53" t="s">
        <v>24</v>
      </c>
      <c r="H779" s="4">
        <v>-39.5637422215</v>
      </c>
      <c r="I779" s="4">
        <v>-3.8833429362</v>
      </c>
      <c r="J779" s="72">
        <f ca="1">INDEX(OFFSET(G771,L778,0,64-L778,2),MATCH("Треугольник",OFFSET(G771,L778,0,64-L778,1),0),2)</f>
        <v>-28.486533414099998</v>
      </c>
      <c r="K779" s="63">
        <f ca="1">INDEX(H771:I834,MATCH(J779,H771:H834,0),2)</f>
        <v>19.533496277200001</v>
      </c>
      <c r="L779" s="66">
        <f ca="1">MATCH("Треугольник",OFFSET($G$67,L778,0,64-L778,1),0)+L778</f>
        <v>14</v>
      </c>
    </row>
    <row r="780" spans="1:25" ht="13.5" thickBot="1" x14ac:dyDescent="0.25">
      <c r="A780" s="12">
        <v>13</v>
      </c>
      <c r="B780" s="4">
        <v>1388.8888888889305</v>
      </c>
      <c r="C780" s="4">
        <v>0.48332194670611478</v>
      </c>
      <c r="D780" s="4"/>
      <c r="E780" s="29">
        <f t="shared" si="143"/>
        <v>1229.8000356294997</v>
      </c>
      <c r="F780" s="2">
        <f t="shared" si="141"/>
        <v>645.44885006080005</v>
      </c>
      <c r="G780" s="51" t="s">
        <v>22</v>
      </c>
      <c r="H780" s="4">
        <v>10.7477243828</v>
      </c>
      <c r="I780" s="4">
        <v>50.072548613400002</v>
      </c>
      <c r="J780" s="72">
        <f ca="1">INDEX(OFFSET(G771,L779,0,64-L779,2),MATCH("Треугольник",OFFSET(G771,L779,0,64-L779,1),0),2)</f>
        <v>-39.934866581000001</v>
      </c>
      <c r="K780" s="63">
        <f ca="1">INDEX(H771:I834,MATCH(J780,H771:H834,0),2)</f>
        <v>13.82436439</v>
      </c>
      <c r="L780" s="66">
        <f t="shared" ref="L780:L786" ca="1" si="144">MATCH("Треугольник",OFFSET($G$67,L779,0,64-L779,1),0)+L779</f>
        <v>18</v>
      </c>
    </row>
    <row r="781" spans="1:25" ht="13.5" thickBot="1" x14ac:dyDescent="0.25">
      <c r="A781" s="12">
        <v>13</v>
      </c>
      <c r="B781" s="4">
        <v>1388.8888888888798</v>
      </c>
      <c r="C781" s="4">
        <v>0.96664389341222468</v>
      </c>
      <c r="D781" s="4"/>
      <c r="E781" s="29">
        <f t="shared" si="143"/>
        <v>788.97881490440011</v>
      </c>
      <c r="F781" s="2">
        <f t="shared" si="141"/>
        <v>1143.0331470745</v>
      </c>
      <c r="G781" s="52" t="s">
        <v>23</v>
      </c>
      <c r="H781" s="4">
        <v>-72.735684852800006</v>
      </c>
      <c r="I781" s="4">
        <v>45.975728523900003</v>
      </c>
      <c r="J781" s="72">
        <f ca="1">INDEX(OFFSET(G771,L780,0,64-L780,2),MATCH("Треугольник",OFFSET(G771,L780,0,64-L780,1),0),2)</f>
        <v>11.5453581924</v>
      </c>
      <c r="K781" s="63">
        <f ca="1">INDEX(H771:I834,MATCH(J781,H771:H834,0),2)</f>
        <v>59.6143892073</v>
      </c>
      <c r="L781" s="66">
        <f t="shared" ca="1" si="144"/>
        <v>22</v>
      </c>
    </row>
    <row r="782" spans="1:25" ht="13.5" thickBot="1" x14ac:dyDescent="0.25">
      <c r="A782" s="12">
        <v>13</v>
      </c>
      <c r="B782" s="4">
        <v>1388.8888888889062</v>
      </c>
      <c r="C782" s="4">
        <v>1.4499658401183457</v>
      </c>
      <c r="D782" s="4"/>
      <c r="E782" s="29">
        <f t="shared" si="143"/>
        <v>167.41205591020108</v>
      </c>
      <c r="F782" s="2">
        <f t="shared" si="141"/>
        <v>1378.7623251361999</v>
      </c>
      <c r="G782" s="54" t="s">
        <v>25</v>
      </c>
      <c r="H782" s="4">
        <v>29.516685839899999</v>
      </c>
      <c r="I782" s="4">
        <v>37.979889894099998</v>
      </c>
      <c r="J782" s="72">
        <f ca="1">INDEX(OFFSET(G771,L781,0,64-L781,2),MATCH("Треугольник",OFFSET(G771,L781,0,64-L781,1),0),2)</f>
        <v>-25.0079590932</v>
      </c>
      <c r="K782" s="63">
        <f ca="1">INDEX(H771:I834,MATCH(J782,H771:H834,0),2)</f>
        <v>23.130203293099999</v>
      </c>
      <c r="L782" s="66">
        <f t="shared" ca="1" si="144"/>
        <v>32</v>
      </c>
    </row>
    <row r="783" spans="1:25" ht="13.5" thickBot="1" x14ac:dyDescent="0.25">
      <c r="A783" s="12">
        <v>13</v>
      </c>
      <c r="B783" s="4">
        <v>1388.8888888888882</v>
      </c>
      <c r="C783" s="4">
        <v>1.9332877868245057</v>
      </c>
      <c r="D783" s="4"/>
      <c r="E783" s="29">
        <f t="shared" si="143"/>
        <v>-492.50678755909991</v>
      </c>
      <c r="F783" s="2">
        <f t="shared" si="141"/>
        <v>1298.6336703964002</v>
      </c>
      <c r="G783" s="53" t="s">
        <v>24</v>
      </c>
      <c r="H783" s="4">
        <v>-0.16271547459999999</v>
      </c>
      <c r="I783" s="4">
        <v>23.169344062899999</v>
      </c>
      <c r="J783" s="72">
        <f ca="1">INDEX(OFFSET(G771,L782,0,64-L782,2),MATCH("Треугольник",OFFSET(G771,L782,0,64-L782,1),0),2)</f>
        <v>16.3818137333</v>
      </c>
      <c r="K783" s="63">
        <f ca="1">INDEX(H771:I834,MATCH(J783,H771:H834,0),2)</f>
        <v>66.344990807200006</v>
      </c>
      <c r="L783" s="66">
        <f t="shared" ca="1" si="144"/>
        <v>37</v>
      </c>
    </row>
    <row r="784" spans="1:25" ht="13.5" thickBot="1" x14ac:dyDescent="0.25">
      <c r="A784" s="12">
        <v>13</v>
      </c>
      <c r="B784" s="4">
        <v>1388.8888888889221</v>
      </c>
      <c r="C784" s="4">
        <v>2.4166097335306356</v>
      </c>
      <c r="D784" s="4"/>
      <c r="E784" s="29">
        <f t="shared" si="143"/>
        <v>-1039.5982613487997</v>
      </c>
      <c r="F784" s="2">
        <f t="shared" si="141"/>
        <v>921.00369200110015</v>
      </c>
      <c r="G784" s="49" t="s">
        <v>20</v>
      </c>
      <c r="H784" s="4">
        <v>-28.486533414099998</v>
      </c>
      <c r="I784" s="4">
        <v>19.533496277200001</v>
      </c>
      <c r="J784" s="72">
        <f ca="1">INDEX(OFFSET(G771,L783,0,64-L783,2),MATCH("Треугольник",OFFSET(G771,L783,0,64-L783,1),0),2)</f>
        <v>13.8906714325</v>
      </c>
      <c r="K784" s="63">
        <f ca="1">INDEX(H771:I834,MATCH(J784,H771:H834,0),2)</f>
        <v>62.790154546700002</v>
      </c>
      <c r="L784" s="66">
        <f t="shared" ca="1" si="144"/>
        <v>43</v>
      </c>
    </row>
    <row r="785" spans="1:12" ht="13.5" thickBot="1" x14ac:dyDescent="0.25">
      <c r="A785" s="12">
        <v>13</v>
      </c>
      <c r="B785" s="4">
        <v>1388.8888888888732</v>
      </c>
      <c r="C785" s="4">
        <v>2.8999316802366941</v>
      </c>
      <c r="D785" s="4"/>
      <c r="E785" s="29">
        <f t="shared" si="143"/>
        <v>-1348.5303019805999</v>
      </c>
      <c r="F785" s="2">
        <f t="shared" si="141"/>
        <v>332.38286706610012</v>
      </c>
      <c r="G785" s="54" t="s">
        <v>25</v>
      </c>
      <c r="H785" s="4">
        <v>-1.0186808112000001</v>
      </c>
      <c r="I785" s="4">
        <v>26.9397668141</v>
      </c>
      <c r="J785" s="72">
        <f ca="1">INDEX(OFFSET(G771,L784,0,64-L784,2),MATCH("Треугольник",OFFSET(G771,L784,0,64-L784,1),0),2)</f>
        <v>-26.935606387899998</v>
      </c>
      <c r="K785" s="63">
        <f ca="1">INDEX(H771:I834,MATCH(J785,H771:H834,0),2)</f>
        <v>16.5111289518</v>
      </c>
      <c r="L785" s="66">
        <f t="shared" ca="1" si="144"/>
        <v>47</v>
      </c>
    </row>
    <row r="786" spans="1:12" ht="13.5" thickBot="1" x14ac:dyDescent="0.25">
      <c r="A786" s="12">
        <v>13</v>
      </c>
      <c r="B786" s="4">
        <v>1388.8888888888732</v>
      </c>
      <c r="C786" s="4">
        <v>3.3832536269428921</v>
      </c>
      <c r="D786" s="4"/>
      <c r="E786" s="29">
        <f t="shared" si="143"/>
        <v>-1348.5303019806001</v>
      </c>
      <c r="F786" s="2">
        <f t="shared" si="141"/>
        <v>-332.38286706609972</v>
      </c>
      <c r="G786" s="50" t="s">
        <v>19</v>
      </c>
      <c r="H786" s="4">
        <v>34.332096733299998</v>
      </c>
      <c r="I786" s="4">
        <v>41.807155335300003</v>
      </c>
      <c r="J786" s="72">
        <f ca="1">INDEX(OFFSET(G771,L785,0,64-L785,2),MATCH("Треугольник",OFFSET(G771,L785,0,64-L785,1),0),2)</f>
        <v>38.166711971200002</v>
      </c>
      <c r="K786" s="63">
        <f ca="1">INDEX(H771:I834,MATCH(J786,H771:H834,0),2)</f>
        <v>37.692222762500002</v>
      </c>
      <c r="L786" s="69">
        <f t="shared" ca="1" si="144"/>
        <v>63</v>
      </c>
    </row>
    <row r="787" spans="1:12" ht="13.5" thickBot="1" x14ac:dyDescent="0.25">
      <c r="A787" s="12">
        <v>13</v>
      </c>
      <c r="B787" s="4">
        <v>1388.8888888889221</v>
      </c>
      <c r="C787" s="4">
        <v>3.8665755736489507</v>
      </c>
      <c r="D787" s="4"/>
      <c r="E787" s="29">
        <f t="shared" si="143"/>
        <v>-1039.5982613488</v>
      </c>
      <c r="F787" s="2">
        <f t="shared" si="141"/>
        <v>-921.00369200109981</v>
      </c>
      <c r="G787" s="51" t="s">
        <v>22</v>
      </c>
      <c r="H787" s="4">
        <v>-8.9988675024999996</v>
      </c>
      <c r="I787" s="4">
        <v>32.262673206300001</v>
      </c>
      <c r="J787" s="62">
        <f ca="1">INDEX(G771:H834,MATCH("Круг",OFFSET(G771,0,0,64,1),0),2)</f>
        <v>53.369998815599999</v>
      </c>
      <c r="K787" s="63">
        <f ca="1">INDEX(H771:I834,MATCH(J787,H771:H834,0),2)</f>
        <v>124.774816539</v>
      </c>
      <c r="L787" s="64">
        <f>MATCH("Круг",$G$131:$G$194,0)</f>
        <v>3</v>
      </c>
    </row>
    <row r="788" spans="1:12" ht="13.5" thickBot="1" x14ac:dyDescent="0.25">
      <c r="A788" s="12">
        <v>13</v>
      </c>
      <c r="B788" s="4">
        <v>1388.8888888888882</v>
      </c>
      <c r="C788" s="4">
        <v>4.3498975203550803</v>
      </c>
      <c r="D788" s="4"/>
      <c r="E788" s="29">
        <f t="shared" si="143"/>
        <v>-492.50678755910047</v>
      </c>
      <c r="F788" s="2">
        <f t="shared" si="141"/>
        <v>-1298.6336703964</v>
      </c>
      <c r="G788" s="49" t="s">
        <v>20</v>
      </c>
      <c r="H788" s="4">
        <v>-39.934866581000001</v>
      </c>
      <c r="I788" s="4">
        <v>13.82436439</v>
      </c>
      <c r="J788" s="65">
        <f ca="1">INDEX(OFFSET(G771,L787,0,64-L787,2),MATCH("Круг",OFFSET(G771,L787,0,64-L787,1),0),2)</f>
        <v>-50.970628825399999</v>
      </c>
      <c r="K788" s="63">
        <f ca="1">INDEX(H771:I834,MATCH(J788,H771:H834,0),2)</f>
        <v>16.8295273958</v>
      </c>
      <c r="L788" s="66">
        <f ca="1">MATCH("Круг",OFFSET($G$131,L787,0,64-L787,1),0)+L787</f>
        <v>7</v>
      </c>
    </row>
    <row r="789" spans="1:12" ht="13.5" thickBot="1" x14ac:dyDescent="0.25">
      <c r="A789" s="12">
        <v>13</v>
      </c>
      <c r="B789" s="4">
        <v>1388.8888888889062</v>
      </c>
      <c r="C789" s="4">
        <v>4.8332194670612409</v>
      </c>
      <c r="D789" s="4"/>
      <c r="E789" s="29">
        <f t="shared" si="143"/>
        <v>167.41205591020139</v>
      </c>
      <c r="F789" s="2">
        <f t="shared" si="141"/>
        <v>-1378.7623251361999</v>
      </c>
      <c r="G789" s="52" t="s">
        <v>23</v>
      </c>
      <c r="H789" s="4">
        <v>-7.9868408346999997</v>
      </c>
      <c r="I789" s="4">
        <v>47.7487714795</v>
      </c>
      <c r="J789" s="65">
        <f ca="1">INDEX(OFFSET(G771,L788,0,64-L788,2),MATCH("Круг",OFFSET(G771,L788,0,64-L788,1),0),2)</f>
        <v>34.332096733299998</v>
      </c>
      <c r="K789" s="63">
        <f ca="1">INDEX(H771:I834,MATCH(J789,H771:H834,0),2)</f>
        <v>41.807155335300003</v>
      </c>
      <c r="L789" s="66">
        <f t="shared" ref="L789:L797" ca="1" si="145">MATCH("Круг",OFFSET($G$131,L788,0,64-L788,1),0)+L788</f>
        <v>16</v>
      </c>
    </row>
    <row r="790" spans="1:12" ht="13.5" thickBot="1" x14ac:dyDescent="0.25">
      <c r="A790" s="12">
        <v>13</v>
      </c>
      <c r="B790" s="4">
        <v>1388.8888888888798</v>
      </c>
      <c r="C790" s="4">
        <v>5.3165414137673617</v>
      </c>
      <c r="D790" s="4"/>
      <c r="E790" s="29">
        <f t="shared" si="143"/>
        <v>788.9788149044</v>
      </c>
      <c r="F790" s="2">
        <f t="shared" si="141"/>
        <v>-1143.0331470745002</v>
      </c>
      <c r="G790" s="51" t="s">
        <v>22</v>
      </c>
      <c r="H790" s="4">
        <v>-10.8791818924</v>
      </c>
      <c r="I790" s="4">
        <v>14.1577067655</v>
      </c>
      <c r="J790" s="65">
        <f ca="1">INDEX(OFFSET(G771,L789,0,64-L789,2),MATCH("Круг",OFFSET(G771,L789,0,64-L789,1),0),2)</f>
        <v>8.4783685913000006</v>
      </c>
      <c r="K790" s="63">
        <f ca="1">INDEX(H771:I834,MATCH(J790,H771:H834,0),2)</f>
        <v>-9.9876895309999991</v>
      </c>
      <c r="L790" s="66">
        <f t="shared" ca="1" si="145"/>
        <v>21</v>
      </c>
    </row>
    <row r="791" spans="1:12" ht="13.5" thickBot="1" x14ac:dyDescent="0.25">
      <c r="A791" s="12">
        <v>13</v>
      </c>
      <c r="B791" s="4">
        <v>1388.8888888889305</v>
      </c>
      <c r="C791" s="4">
        <v>5.7998633604734717</v>
      </c>
      <c r="D791" s="4"/>
      <c r="E791" s="29">
        <f t="shared" si="143"/>
        <v>1229.8000356294997</v>
      </c>
      <c r="F791" s="2">
        <f t="shared" si="141"/>
        <v>-645.44885006079994</v>
      </c>
      <c r="G791" s="50" t="s">
        <v>19</v>
      </c>
      <c r="H791" s="4">
        <v>8.4783685913000006</v>
      </c>
      <c r="I791" s="4">
        <v>-9.9876895309999991</v>
      </c>
      <c r="J791" s="65">
        <f ca="1">INDEX(OFFSET(G771,L790,0,64-L790,2),MATCH("Круг",OFFSET(G771,L790,0,64-L790,1),0),2)</f>
        <v>-17.7760814578</v>
      </c>
      <c r="K791" s="63">
        <f ca="1">INDEX(H771:I834,MATCH(J791,H771:H834,0),2)</f>
        <v>53.947530570300003</v>
      </c>
      <c r="L791" s="66">
        <f t="shared" ca="1" si="145"/>
        <v>23</v>
      </c>
    </row>
    <row r="792" spans="1:12" ht="13.5" thickBot="1" x14ac:dyDescent="0.25">
      <c r="A792" s="12">
        <v>13</v>
      </c>
      <c r="B792" s="4">
        <v>1944.4444444444</v>
      </c>
      <c r="C792" s="4">
        <v>0</v>
      </c>
      <c r="D792" s="4"/>
      <c r="E792" s="29">
        <f t="shared" si="143"/>
        <v>1944.4444444444</v>
      </c>
      <c r="F792" s="2">
        <f t="shared" si="141"/>
        <v>0</v>
      </c>
      <c r="G792" s="49" t="s">
        <v>20</v>
      </c>
      <c r="H792" s="4">
        <v>11.5453581924</v>
      </c>
      <c r="I792" s="4">
        <v>59.6143892073</v>
      </c>
      <c r="J792" s="65">
        <f ca="1">INDEX(OFFSET(G771,L791,0,64-L791,2),MATCH("Круг",OFFSET(G771,L791,0,64-L791,1),0),2)</f>
        <v>-33.256379351699998</v>
      </c>
      <c r="K792" s="63">
        <f ca="1">INDEX(H771:I834,MATCH(J792,H771:H834,0),2)</f>
        <v>42.597473498299998</v>
      </c>
      <c r="L792" s="66">
        <f t="shared" ca="1" si="145"/>
        <v>26</v>
      </c>
    </row>
    <row r="793" spans="1:12" ht="13.5" thickBot="1" x14ac:dyDescent="0.25">
      <c r="A793" s="12">
        <v>13</v>
      </c>
      <c r="B793" s="4">
        <v>1944.444444444473</v>
      </c>
      <c r="C793" s="4">
        <v>0.33069396353575897</v>
      </c>
      <c r="D793" s="4"/>
      <c r="E793" s="29">
        <f t="shared" si="143"/>
        <v>1839.0890810845999</v>
      </c>
      <c r="F793" s="2">
        <f t="shared" si="141"/>
        <v>631.36007900909999</v>
      </c>
      <c r="G793" s="50" t="s">
        <v>19</v>
      </c>
      <c r="H793" s="4">
        <v>-17.7760814578</v>
      </c>
      <c r="I793" s="4">
        <v>53.947530570300003</v>
      </c>
      <c r="J793" s="65">
        <f ca="1">INDEX(OFFSET(G771,L792,0,64-L792,2),MATCH("Круг",OFFSET(G771,L792,0,64-L792,1),0),2)</f>
        <v>-3.9154777831000001</v>
      </c>
      <c r="K793" s="63">
        <f ca="1">INDEX(H771:I834,MATCH(J793,H771:H834,0),2)</f>
        <v>7.4312730345000002</v>
      </c>
      <c r="L793" s="66">
        <f t="shared" ca="1" si="145"/>
        <v>30</v>
      </c>
    </row>
    <row r="794" spans="1:12" ht="13.5" thickBot="1" x14ac:dyDescent="0.25">
      <c r="A794" s="12">
        <v>13</v>
      </c>
      <c r="B794" s="4">
        <v>1944.4444444444775</v>
      </c>
      <c r="C794" s="4">
        <v>0.6613879270715376</v>
      </c>
      <c r="D794" s="4"/>
      <c r="E794" s="29">
        <f t="shared" si="143"/>
        <v>1534.4398793819</v>
      </c>
      <c r="F794" s="2">
        <f t="shared" si="141"/>
        <v>1194.3024968965999</v>
      </c>
      <c r="G794" s="53" t="s">
        <v>24</v>
      </c>
      <c r="H794" s="4">
        <v>-23.546025244399999</v>
      </c>
      <c r="I794" s="4">
        <v>24.179775268499998</v>
      </c>
      <c r="J794" s="65">
        <f ca="1">INDEX(OFFSET(G771,L793,0,64-L793,2),MATCH("Круг",OFFSET(G771,L793,0,64-L793,1),0),2)</f>
        <v>-35.797708653900003</v>
      </c>
      <c r="K794" s="63">
        <f ca="1">INDEX(H771:I834,MATCH(J794,H771:H834,0),2)</f>
        <v>43.385718107800002</v>
      </c>
      <c r="L794" s="66">
        <f t="shared" ca="1" si="145"/>
        <v>34</v>
      </c>
    </row>
    <row r="795" spans="1:12" ht="13.5" thickBot="1" x14ac:dyDescent="0.25">
      <c r="A795" s="12">
        <v>13</v>
      </c>
      <c r="B795" s="4">
        <v>1944.4444444444632</v>
      </c>
      <c r="C795" s="4">
        <v>0.99208189060729379</v>
      </c>
      <c r="D795" s="4"/>
      <c r="E795" s="29">
        <f t="shared" si="143"/>
        <v>1063.5103074603001</v>
      </c>
      <c r="F795" s="2">
        <f t="shared" si="141"/>
        <v>1627.8237077327001</v>
      </c>
      <c r="G795" s="48" t="s">
        <v>21</v>
      </c>
      <c r="H795" s="4">
        <v>14.1289221856</v>
      </c>
      <c r="I795" s="4">
        <v>45.114122808899999</v>
      </c>
      <c r="J795" s="65">
        <f ca="1">INDEX(OFFSET(G771,L794,0,64-L794,2),MATCH("Круг",OFFSET(G771,L794,0,64-L794,1),0),2)</f>
        <v>-39.723900903800001</v>
      </c>
      <c r="K795" s="63">
        <f ca="1">INDEX(H771:I834,MATCH(J795,H771:H834,0),2)</f>
        <v>19.745120655699999</v>
      </c>
      <c r="L795" s="66">
        <f t="shared" ca="1" si="145"/>
        <v>48</v>
      </c>
    </row>
    <row r="796" spans="1:12" ht="13.5" thickBot="1" x14ac:dyDescent="0.25">
      <c r="A796" s="12">
        <v>13</v>
      </c>
      <c r="B796" s="4">
        <v>1944.4444444444548</v>
      </c>
      <c r="C796" s="4">
        <v>1.3227758541430534</v>
      </c>
      <c r="D796" s="4"/>
      <c r="E796" s="29">
        <f t="shared" si="143"/>
        <v>477.33289166270038</v>
      </c>
      <c r="F796" s="2">
        <f t="shared" si="141"/>
        <v>1884.9449615486999</v>
      </c>
      <c r="G796" s="50" t="s">
        <v>19</v>
      </c>
      <c r="H796" s="4">
        <v>-33.256379351699998</v>
      </c>
      <c r="I796" s="4">
        <v>42.597473498299998</v>
      </c>
      <c r="J796" s="65">
        <f ca="1">INDEX(OFFSET(G771,L795,0,64-L795,2),MATCH("Круг",OFFSET(G771,L795,0,64-L795,1),0),2)</f>
        <v>9.8379291592999998</v>
      </c>
      <c r="K796" s="63">
        <f ca="1">INDEX(H771:I834,MATCH(J796,H771:H834,0),2)</f>
        <v>92.109472090099999</v>
      </c>
      <c r="L796" s="66">
        <f t="shared" ca="1" si="145"/>
        <v>58</v>
      </c>
    </row>
    <row r="797" spans="1:12" ht="13.5" thickBot="1" x14ac:dyDescent="0.25">
      <c r="A797" s="12">
        <v>13</v>
      </c>
      <c r="B797" s="4">
        <v>1944.4444444444389</v>
      </c>
      <c r="C797" s="4">
        <v>1.6534698176788196</v>
      </c>
      <c r="D797" s="4"/>
      <c r="E797" s="29">
        <f t="shared" si="143"/>
        <v>-160.57094952949794</v>
      </c>
      <c r="F797" s="2">
        <f t="shared" si="141"/>
        <v>1937.8031808462999</v>
      </c>
      <c r="G797" s="51" t="s">
        <v>22</v>
      </c>
      <c r="H797" s="4">
        <v>-20.9114961756</v>
      </c>
      <c r="I797" s="4">
        <v>35.707999008199998</v>
      </c>
      <c r="J797" s="65">
        <f ca="1">INDEX(OFFSET(G771,L796,0,64-L796,2),MATCH("Круг",OFFSET(G771,L796,0,64-L796,1),0),2)</f>
        <v>-8.5738381627999996</v>
      </c>
      <c r="K797" s="63">
        <f ca="1">INDEX(H771:I834,MATCH(J797,H771:H834,0),2)</f>
        <v>59.4517494312</v>
      </c>
      <c r="L797" s="66">
        <f t="shared" ca="1" si="145"/>
        <v>61</v>
      </c>
    </row>
    <row r="798" spans="1:12" ht="13.5" thickBot="1" x14ac:dyDescent="0.25">
      <c r="A798" s="12">
        <v>13</v>
      </c>
      <c r="B798" s="4">
        <v>1944.4444444444059</v>
      </c>
      <c r="C798" s="4">
        <v>1.9841637812146047</v>
      </c>
      <c r="D798" s="4"/>
      <c r="E798" s="29">
        <f t="shared" si="143"/>
        <v>-781.07443682520011</v>
      </c>
      <c r="F798" s="2">
        <f t="shared" si="141"/>
        <v>1780.6703573847999</v>
      </c>
      <c r="G798" s="52" t="s">
        <v>23</v>
      </c>
      <c r="H798" s="4">
        <v>35.6756092014</v>
      </c>
      <c r="I798" s="4">
        <v>49.754801549100002</v>
      </c>
      <c r="J798" s="62">
        <f ca="1">INDEX(G771:H834,MATCH("Крест",OFFSET(G771,0,0,64,1),0),2)</f>
        <v>5.4855912420999999</v>
      </c>
      <c r="K798" s="63">
        <f ca="1">INDEX(H771:I834,MATCH(J798,H771:H834,0),2)</f>
        <v>1.0474384436999999</v>
      </c>
      <c r="L798" s="64">
        <f>MATCH("Крест",$G$67:$G$130,0)</f>
        <v>4</v>
      </c>
    </row>
    <row r="799" spans="1:12" ht="13.5" thickBot="1" x14ac:dyDescent="0.25">
      <c r="A799" s="12">
        <v>13</v>
      </c>
      <c r="B799" s="4">
        <v>1944.4444444444532</v>
      </c>
      <c r="C799" s="4">
        <v>2.3148577447503875</v>
      </c>
      <c r="D799" s="4"/>
      <c r="E799" s="29">
        <f t="shared" si="143"/>
        <v>-1316.9363892722997</v>
      </c>
      <c r="F799" s="2">
        <f t="shared" si="141"/>
        <v>1430.5742707533002</v>
      </c>
      <c r="G799" s="48" t="s">
        <v>21</v>
      </c>
      <c r="H799" s="4">
        <v>22.744345299900001</v>
      </c>
      <c r="I799" s="4">
        <v>77.838091337899996</v>
      </c>
      <c r="J799" s="65">
        <f ca="1">INDEX(OFFSET(G771,L798,0,64-L798,2),MATCH("Крест",OFFSET(G771,L798,0,64-L798,1),0),2)</f>
        <v>10.7477243828</v>
      </c>
      <c r="K799" s="63">
        <f ca="1">INDEX(H771:I834,MATCH(J799,H771:H834,0),2)</f>
        <v>50.072548613400002</v>
      </c>
      <c r="L799" s="66">
        <f ca="1">MATCH("Крест",OFFSET($G$67,L798,0,64-L798,1),0)+L798</f>
        <v>10</v>
      </c>
    </row>
    <row r="800" spans="1:12" ht="13.5" thickBot="1" x14ac:dyDescent="0.25">
      <c r="A800" s="12">
        <v>13</v>
      </c>
      <c r="B800" s="4">
        <v>1944.4444444444898</v>
      </c>
      <c r="C800" s="4">
        <v>2.6455517082861273</v>
      </c>
      <c r="D800" s="4"/>
      <c r="E800" s="29">
        <f t="shared" si="143"/>
        <v>-1710.0878495681998</v>
      </c>
      <c r="F800" s="2">
        <f t="shared" si="141"/>
        <v>925.45326423880033</v>
      </c>
      <c r="G800" s="50" t="s">
        <v>19</v>
      </c>
      <c r="H800" s="4">
        <v>-3.9154777831000001</v>
      </c>
      <c r="I800" s="4">
        <v>7.4312730345000002</v>
      </c>
      <c r="J800" s="65">
        <f ca="1">INDEX(OFFSET(G771,L799,0,64-L799,2),MATCH("Крест",OFFSET(G771,L799,0,64-L799,1),0),2)</f>
        <v>-8.9988675024999996</v>
      </c>
      <c r="K800" s="63">
        <f ca="1">INDEX(H771:I834,MATCH(J800,H771:H834,0),2)</f>
        <v>32.262673206300001</v>
      </c>
      <c r="L800" s="66">
        <f t="shared" ref="L800:L808" ca="1" si="146">MATCH("Крест",OFFSET($G$67,L799,0,64-L799,1),0)+L799</f>
        <v>17</v>
      </c>
    </row>
    <row r="801" spans="1:12" ht="13.5" thickBot="1" x14ac:dyDescent="0.25">
      <c r="A801" s="12">
        <v>13</v>
      </c>
      <c r="B801" s="4">
        <v>1944.4444444444428</v>
      </c>
      <c r="C801" s="4">
        <v>2.9762456718218999</v>
      </c>
      <c r="D801" s="4"/>
      <c r="E801" s="29">
        <f t="shared" si="143"/>
        <v>-1917.9247566163999</v>
      </c>
      <c r="F801" s="2">
        <f t="shared" si="141"/>
        <v>320.04503665700042</v>
      </c>
      <c r="G801" s="51" t="s">
        <v>22</v>
      </c>
      <c r="H801" s="4">
        <v>-26.0666748871</v>
      </c>
      <c r="I801" s="4">
        <v>11.637555024299999</v>
      </c>
      <c r="J801" s="65">
        <f ca="1">INDEX(OFFSET(G771,L800,0,64-L800,2),MATCH("Крест",OFFSET(G771,L800,0,64-L800,1),0),2)</f>
        <v>-10.8791818924</v>
      </c>
      <c r="K801" s="63">
        <f ca="1">INDEX(H771:I834,MATCH(J801,H771:H834,0),2)</f>
        <v>14.1577067655</v>
      </c>
      <c r="L801" s="66">
        <f t="shared" ca="1" si="146"/>
        <v>20</v>
      </c>
    </row>
    <row r="802" spans="1:12" ht="13.5" thickBot="1" x14ac:dyDescent="0.25">
      <c r="A802" s="12">
        <v>13</v>
      </c>
      <c r="B802" s="4">
        <v>1944.4444444444428</v>
      </c>
      <c r="C802" s="4">
        <v>3.3069396353576863</v>
      </c>
      <c r="D802" s="4"/>
      <c r="E802" s="29">
        <f t="shared" si="143"/>
        <v>-1917.9247566164001</v>
      </c>
      <c r="F802" s="2">
        <f t="shared" si="141"/>
        <v>-320.04503665699997</v>
      </c>
      <c r="G802" s="49" t="s">
        <v>20</v>
      </c>
      <c r="H802" s="4">
        <v>-25.0079590932</v>
      </c>
      <c r="I802" s="4">
        <v>23.130203293099999</v>
      </c>
      <c r="J802" s="65">
        <f ca="1">INDEX(OFFSET(G771,L801,0,64-L801,2),MATCH("Крест",OFFSET(G771,L801,0,64-L801,1),0),2)</f>
        <v>-20.9114961756</v>
      </c>
      <c r="K802" s="63">
        <f ca="1">INDEX(H771:I834,MATCH(J802,H771:H834,0),2)</f>
        <v>35.707999008199998</v>
      </c>
      <c r="L802" s="66">
        <f t="shared" ca="1" si="146"/>
        <v>27</v>
      </c>
    </row>
    <row r="803" spans="1:12" ht="13.5" thickBot="1" x14ac:dyDescent="0.25">
      <c r="A803" s="12">
        <v>13</v>
      </c>
      <c r="B803" s="4">
        <v>1944.4444444444898</v>
      </c>
      <c r="C803" s="4">
        <v>3.6376335988934589</v>
      </c>
      <c r="D803" s="4"/>
      <c r="E803" s="29">
        <f t="shared" si="143"/>
        <v>-1710.0878495682</v>
      </c>
      <c r="F803" s="2">
        <f t="shared" si="141"/>
        <v>-925.45326423879987</v>
      </c>
      <c r="G803" s="52" t="s">
        <v>23</v>
      </c>
      <c r="H803" s="4">
        <v>-31.0257759566</v>
      </c>
      <c r="I803" s="4">
        <v>31.145105616399999</v>
      </c>
      <c r="J803" s="65">
        <f ca="1">INDEX(OFFSET(G771,L802,0,64-L802,2),MATCH("Крест",OFFSET(G771,L802,0,64-L802,1),0),2)</f>
        <v>-26.0666748871</v>
      </c>
      <c r="K803" s="63">
        <f ca="1">INDEX(H771:I834,MATCH(J803,H771:H834,0),2)</f>
        <v>11.637555024299999</v>
      </c>
      <c r="L803" s="66">
        <f t="shared" ca="1" si="146"/>
        <v>31</v>
      </c>
    </row>
    <row r="804" spans="1:12" ht="13.5" thickBot="1" x14ac:dyDescent="0.25">
      <c r="A804" s="12">
        <v>13</v>
      </c>
      <c r="B804" s="4">
        <v>1944.4444444444532</v>
      </c>
      <c r="C804" s="4">
        <v>3.9683275624291987</v>
      </c>
      <c r="D804" s="4"/>
      <c r="E804" s="29">
        <f t="shared" si="143"/>
        <v>-1316.9363892722999</v>
      </c>
      <c r="F804" s="2">
        <f t="shared" si="141"/>
        <v>-1430.5742707532997</v>
      </c>
      <c r="G804" s="50" t="s">
        <v>19</v>
      </c>
      <c r="H804" s="4">
        <v>-35.797708653900003</v>
      </c>
      <c r="I804" s="4">
        <v>43.385718107800002</v>
      </c>
      <c r="J804" s="65">
        <f ca="1">INDEX(OFFSET(G771,L803,0,64-L803,2),MATCH("Крест",OFFSET(G771,L803,0,64-L803,1),0),2)</f>
        <v>-8.2573819500000006E-2</v>
      </c>
      <c r="K804" s="63">
        <f ca="1">INDEX(H771:I834,MATCH(J804,H771:H834,0),2)</f>
        <v>1.2374611706</v>
      </c>
      <c r="L804" s="66">
        <f t="shared" ca="1" si="146"/>
        <v>45</v>
      </c>
    </row>
    <row r="805" spans="1:12" ht="13.5" thickBot="1" x14ac:dyDescent="0.25">
      <c r="A805" s="12">
        <v>13</v>
      </c>
      <c r="B805" s="4">
        <v>1944.4444444444059</v>
      </c>
      <c r="C805" s="4">
        <v>4.2990215259649815</v>
      </c>
      <c r="D805" s="4"/>
      <c r="E805" s="29">
        <f t="shared" si="143"/>
        <v>-781.07443682520056</v>
      </c>
      <c r="F805" s="2">
        <f t="shared" si="141"/>
        <v>-1780.6703573847997</v>
      </c>
      <c r="G805" s="54" t="s">
        <v>25</v>
      </c>
      <c r="H805" s="4">
        <v>12.8383742855</v>
      </c>
      <c r="I805" s="4">
        <v>58.648301582499997</v>
      </c>
      <c r="J805" s="65">
        <f ca="1">INDEX(OFFSET(G771,L804,0,64-L804,2),MATCH("Крест",OFFSET(G771,L804,0,64-L804,1),0),2)</f>
        <v>-56.353141012499997</v>
      </c>
      <c r="K805" s="63">
        <f ca="1">INDEX(H771:I834,MATCH(J805,H771:H834,0),2)</f>
        <v>23.1708191108</v>
      </c>
      <c r="L805" s="66">
        <f t="shared" ca="1" si="146"/>
        <v>50</v>
      </c>
    </row>
    <row r="806" spans="1:12" ht="13.5" thickBot="1" x14ac:dyDescent="0.25">
      <c r="A806" s="12">
        <v>13</v>
      </c>
      <c r="B806" s="4">
        <v>1944.4444444444389</v>
      </c>
      <c r="C806" s="4">
        <v>4.6297154895007662</v>
      </c>
      <c r="D806" s="4"/>
      <c r="E806" s="29">
        <f t="shared" si="143"/>
        <v>-160.57094952949927</v>
      </c>
      <c r="F806" s="2">
        <f t="shared" si="141"/>
        <v>-1937.8031808462999</v>
      </c>
      <c r="G806" s="53" t="s">
        <v>24</v>
      </c>
      <c r="H806" s="4">
        <v>2.30672603E-2</v>
      </c>
      <c r="I806" s="4">
        <v>72.118739987500007</v>
      </c>
      <c r="J806" s="65">
        <f ca="1">INDEX(OFFSET(G771,L805,0,64-L805,2),MATCH("Крест",OFFSET(G771,L805,0,64-L805,1),0),2)</f>
        <v>-74.803493642199996</v>
      </c>
      <c r="K806" s="63">
        <f ca="1">INDEX(H771:I834,MATCH(J806,H771:H834,0),2)</f>
        <v>45.573922565899998</v>
      </c>
      <c r="L806" s="66">
        <f t="shared" ca="1" si="146"/>
        <v>57</v>
      </c>
    </row>
    <row r="807" spans="1:12" ht="13.5" thickBot="1" x14ac:dyDescent="0.25">
      <c r="A807" s="12">
        <v>13</v>
      </c>
      <c r="B807" s="4">
        <v>1944.4444444444548</v>
      </c>
      <c r="C807" s="4">
        <v>4.960409453036533</v>
      </c>
      <c r="D807" s="4"/>
      <c r="E807" s="29">
        <f t="shared" si="143"/>
        <v>477.33289166270032</v>
      </c>
      <c r="F807" s="2">
        <f t="shared" si="141"/>
        <v>-1884.9449615486999</v>
      </c>
      <c r="G807" s="49" t="s">
        <v>20</v>
      </c>
      <c r="H807" s="4">
        <v>16.3818137333</v>
      </c>
      <c r="I807" s="4">
        <v>66.344990807200006</v>
      </c>
      <c r="J807" s="65">
        <f ca="1">INDEX(OFFSET(G771,L806,0,64-L806,2),MATCH("Крест",OFFSET(G771,L806,0,64-L806,1),0),2)</f>
        <v>-17.668574324400002</v>
      </c>
      <c r="K807" s="63">
        <f ca="1">INDEX(H771:I834,MATCH(J807,H771:H834,0),2)</f>
        <v>101.47881260849999</v>
      </c>
      <c r="L807" s="66">
        <f t="shared" ca="1" si="146"/>
        <v>60</v>
      </c>
    </row>
    <row r="808" spans="1:12" ht="13.5" thickBot="1" x14ac:dyDescent="0.25">
      <c r="A808" s="12">
        <v>13</v>
      </c>
      <c r="B808" s="4">
        <v>1944.4444444444632</v>
      </c>
      <c r="C808" s="4">
        <v>5.2911034165722928</v>
      </c>
      <c r="D808" s="4"/>
      <c r="E808" s="29">
        <f t="shared" si="143"/>
        <v>1063.5103074603001</v>
      </c>
      <c r="F808" s="2">
        <f t="shared" si="141"/>
        <v>-1627.8237077327001</v>
      </c>
      <c r="G808" s="54" t="s">
        <v>25</v>
      </c>
      <c r="H808" s="4">
        <v>-19.276293433599999</v>
      </c>
      <c r="I808" s="4">
        <v>53.1469167869</v>
      </c>
      <c r="J808" s="65">
        <f ca="1">INDEX(OFFSET(G771,L807,0,64-L807,2),MATCH("Крест",OFFSET(G771,L807,0,64-L807,1),0),2)</f>
        <v>51.762640786299997</v>
      </c>
      <c r="K808" s="63">
        <f ca="1">INDEX(H771:I834,MATCH(J808,H771:H834,0),2)</f>
        <v>52.304546107299998</v>
      </c>
      <c r="L808" s="69">
        <f t="shared" ca="1" si="146"/>
        <v>64</v>
      </c>
    </row>
    <row r="809" spans="1:12" ht="13.5" thickBot="1" x14ac:dyDescent="0.25">
      <c r="A809" s="12">
        <v>13</v>
      </c>
      <c r="B809" s="4">
        <v>1944.4444444444775</v>
      </c>
      <c r="C809" s="4">
        <v>5.621797380108049</v>
      </c>
      <c r="D809" s="4"/>
      <c r="E809" s="29">
        <f t="shared" si="143"/>
        <v>1534.4398793819</v>
      </c>
      <c r="F809" s="2">
        <f t="shared" si="141"/>
        <v>-1194.3024968965999</v>
      </c>
      <c r="G809" s="48" t="s">
        <v>21</v>
      </c>
      <c r="H809" s="4">
        <v>14.738924892</v>
      </c>
      <c r="I809" s="4">
        <v>46.251791422300002</v>
      </c>
      <c r="J809" s="62">
        <f ca="1">INDEX(G771:H834,MATCH("ГорЛиния",OFFSET(G771,0,0,64,1),0),2)</f>
        <v>-5.9338094277</v>
      </c>
      <c r="K809" s="63">
        <f ca="1">INDEX(H771:I834,MATCH(J809,H771:H834,0),2)</f>
        <v>8.8929889036999992</v>
      </c>
      <c r="L809" s="64">
        <f>MATCH("ГорЛиния",$G$67:$G$130,0)</f>
        <v>5</v>
      </c>
    </row>
    <row r="810" spans="1:12" ht="13.5" thickBot="1" x14ac:dyDescent="0.25">
      <c r="A810" s="12">
        <v>13</v>
      </c>
      <c r="B810" s="4">
        <v>1944.444444444473</v>
      </c>
      <c r="C810" s="4">
        <v>5.9524913436438274</v>
      </c>
      <c r="D810" s="4"/>
      <c r="E810" s="29">
        <f t="shared" si="143"/>
        <v>1839.0890810845999</v>
      </c>
      <c r="F810" s="2">
        <f t="shared" si="141"/>
        <v>-631.36007900910022</v>
      </c>
      <c r="G810" s="52" t="s">
        <v>23</v>
      </c>
      <c r="H810" s="4">
        <v>-24.349436010800002</v>
      </c>
      <c r="I810" s="4">
        <v>79.886117974300006</v>
      </c>
      <c r="J810" s="65">
        <f ca="1">INDEX(OFFSET(G771,L809,0,64-L809,2),MATCH("ГорЛиния",OFFSET(G771,L809,0,64-L809,1),0),2)</f>
        <v>-72.735684852800006</v>
      </c>
      <c r="K810" s="63">
        <f ca="1">INDEX(H771:I834,MATCH(J810,H771:H834,0),2)</f>
        <v>45.975728523900003</v>
      </c>
      <c r="L810" s="66">
        <f ca="1">MATCH("ГорЛиния",OFFSET($G$67,L809,0,64-L809,1),0)+L809</f>
        <v>11</v>
      </c>
    </row>
    <row r="811" spans="1:12" ht="13.5" thickBot="1" x14ac:dyDescent="0.25">
      <c r="A811" s="12">
        <v>13</v>
      </c>
      <c r="B811" s="4">
        <v>2500</v>
      </c>
      <c r="C811" s="4">
        <v>0</v>
      </c>
      <c r="D811" s="4"/>
      <c r="E811" s="29">
        <f t="shared" si="143"/>
        <v>2500</v>
      </c>
      <c r="F811" s="2">
        <f t="shared" si="141"/>
        <v>0</v>
      </c>
      <c r="G811" s="54" t="s">
        <v>25</v>
      </c>
      <c r="H811" s="4">
        <v>61.214321720199997</v>
      </c>
      <c r="I811" s="4">
        <v>30.8131746814</v>
      </c>
      <c r="J811" s="65">
        <f ca="1">INDEX(OFFSET(G771,L810,0,64-L810,2),MATCH("ГорЛиния",OFFSET(G771,L810,0,64-L810,1),0),2)</f>
        <v>-7.9868408346999997</v>
      </c>
      <c r="K811" s="63">
        <f ca="1">INDEX(H771:I834,MATCH(J811,H771:H834,0),2)</f>
        <v>47.7487714795</v>
      </c>
      <c r="L811" s="66">
        <f t="shared" ref="L811:L816" ca="1" si="147">MATCH("ГорЛиния",OFFSET($G$67,L810,0,64-L810,1),0)+L810</f>
        <v>19</v>
      </c>
    </row>
    <row r="812" spans="1:12" ht="13.5" thickBot="1" x14ac:dyDescent="0.25">
      <c r="A812" s="12">
        <v>13</v>
      </c>
      <c r="B812" s="4">
        <v>2500.0000000000277</v>
      </c>
      <c r="C812" s="4">
        <v>0.26179938779914569</v>
      </c>
      <c r="D812" s="4"/>
      <c r="E812" s="29">
        <f t="shared" si="143"/>
        <v>2414.8145657227001</v>
      </c>
      <c r="F812" s="2">
        <f t="shared" si="141"/>
        <v>647.04761275630005</v>
      </c>
      <c r="G812" s="52" t="s">
        <v>23</v>
      </c>
      <c r="H812" s="4">
        <v>71.856313571100003</v>
      </c>
      <c r="I812" s="4">
        <v>70.326423774399998</v>
      </c>
      <c r="J812" s="65">
        <f ca="1">INDEX(OFFSET(G771,L811,0,64-L811,2),MATCH("ГорЛиния",OFFSET(G771,L811,0,64-L811,1),0),2)</f>
        <v>35.6756092014</v>
      </c>
      <c r="K812" s="63">
        <f ca="1">INDEX(H771:I834,MATCH(J812,H771:H834,0),2)</f>
        <v>49.754801549100002</v>
      </c>
      <c r="L812" s="66">
        <f t="shared" ca="1" si="147"/>
        <v>28</v>
      </c>
    </row>
    <row r="813" spans="1:12" ht="13.5" thickBot="1" x14ac:dyDescent="0.25">
      <c r="A813" s="12">
        <v>13</v>
      </c>
      <c r="B813" s="4">
        <v>2500</v>
      </c>
      <c r="C813" s="4">
        <v>0.52359877559829826</v>
      </c>
      <c r="D813" s="4"/>
      <c r="E813" s="29">
        <f t="shared" si="143"/>
        <v>2165.0635094610975</v>
      </c>
      <c r="F813" s="2">
        <f t="shared" si="141"/>
        <v>1249.9999999999986</v>
      </c>
      <c r="G813" s="49" t="s">
        <v>20</v>
      </c>
      <c r="H813" s="4">
        <v>13.8906714325</v>
      </c>
      <c r="I813" s="4">
        <v>62.790154546700002</v>
      </c>
      <c r="J813" s="65">
        <f ca="1">INDEX(OFFSET(G771,L812,0,64-L812,2),MATCH("ГорЛиния",OFFSET(G771,L812,0,64-L812,1),0),2)</f>
        <v>-31.0257759566</v>
      </c>
      <c r="K813" s="63">
        <f ca="1">INDEX(H771:I834,MATCH(J813,H771:H834,0),2)</f>
        <v>31.145105616399999</v>
      </c>
      <c r="L813" s="66">
        <f t="shared" ca="1" si="147"/>
        <v>33</v>
      </c>
    </row>
    <row r="814" spans="1:12" ht="13.5" thickBot="1" x14ac:dyDescent="0.25">
      <c r="A814" s="12">
        <v>13</v>
      </c>
      <c r="B814" s="4">
        <v>2500.0000000000441</v>
      </c>
      <c r="C814" s="4">
        <v>0.78539816339744828</v>
      </c>
      <c r="D814" s="4"/>
      <c r="E814" s="29">
        <f t="shared" si="143"/>
        <v>1767.7669529664001</v>
      </c>
      <c r="F814" s="2">
        <f t="shared" si="141"/>
        <v>1767.7669529663999</v>
      </c>
      <c r="G814" s="54" t="s">
        <v>25</v>
      </c>
      <c r="H814" s="4">
        <v>0.54702729670000005</v>
      </c>
      <c r="I814" s="4">
        <v>7.5940526534000004</v>
      </c>
      <c r="J814" s="65">
        <f ca="1">INDEX(OFFSET(G771,L813,0,64-L813,2),MATCH("ГорЛиния",OFFSET(G771,L813,0,64-L813,1),0),2)</f>
        <v>-24.349436010800002</v>
      </c>
      <c r="K814" s="63">
        <f ca="1">INDEX(H771:I834,MATCH(J814,H771:H834,0),2)</f>
        <v>79.886117974300006</v>
      </c>
      <c r="L814" s="66">
        <f t="shared" ca="1" si="147"/>
        <v>40</v>
      </c>
    </row>
    <row r="815" spans="1:12" ht="13.5" thickBot="1" x14ac:dyDescent="0.25">
      <c r="A815" s="12">
        <v>13</v>
      </c>
      <c r="B815" s="4">
        <v>2500</v>
      </c>
      <c r="C815" s="4">
        <v>1.0471975511965983</v>
      </c>
      <c r="D815" s="4"/>
      <c r="E815" s="29">
        <f t="shared" si="143"/>
        <v>1249.9999999999989</v>
      </c>
      <c r="F815" s="2">
        <f t="shared" si="141"/>
        <v>2165.0635094610975</v>
      </c>
      <c r="G815" s="51" t="s">
        <v>22</v>
      </c>
      <c r="H815" s="4">
        <v>-8.2573819500000006E-2</v>
      </c>
      <c r="I815" s="4">
        <v>1.2374611706</v>
      </c>
      <c r="J815" s="65">
        <f ca="1">INDEX(OFFSET(G771,L814,0,64-L814,2),MATCH("ГорЛиния",OFFSET(G771,L814,0,64-L814,1),0),2)</f>
        <v>71.856313571100003</v>
      </c>
      <c r="K815" s="63">
        <f ca="1">INDEX(H771:I834,MATCH(J815,H771:H834,0),2)</f>
        <v>70.326423774399998</v>
      </c>
      <c r="L815" s="66">
        <f t="shared" ca="1" si="147"/>
        <v>42</v>
      </c>
    </row>
    <row r="816" spans="1:12" ht="13.5" thickBot="1" x14ac:dyDescent="0.25">
      <c r="A816" s="12">
        <v>13</v>
      </c>
      <c r="B816" s="4">
        <v>2500.0000000000277</v>
      </c>
      <c r="C816" s="4">
        <v>1.3089969389957512</v>
      </c>
      <c r="D816" s="4"/>
      <c r="E816" s="29">
        <f t="shared" si="143"/>
        <v>647.04761275629926</v>
      </c>
      <c r="F816" s="2">
        <f t="shared" si="141"/>
        <v>2414.8145657227001</v>
      </c>
      <c r="G816" s="53" t="s">
        <v>24</v>
      </c>
      <c r="H816" s="4">
        <v>12.2691130974</v>
      </c>
      <c r="I816" s="4">
        <v>53.717224021</v>
      </c>
      <c r="J816" s="65">
        <f ca="1">INDEX(OFFSET(G771,L815,0,64-L815,2),MATCH("ГорЛиния",OFFSET(G771,L815,0,64-L815,1),0),2)</f>
        <v>3.1274233795000002</v>
      </c>
      <c r="K816" s="63">
        <f ca="1">INDEX(H771:I834,MATCH(J816,H771:H834,0),2)</f>
        <v>72.8234242061</v>
      </c>
      <c r="L816" s="69">
        <f t="shared" ca="1" si="147"/>
        <v>52</v>
      </c>
    </row>
    <row r="817" spans="1:12" ht="13.5" thickBot="1" x14ac:dyDescent="0.25">
      <c r="A817" s="12">
        <v>13</v>
      </c>
      <c r="B817" s="4">
        <v>2500</v>
      </c>
      <c r="C817" s="4">
        <v>1.5707963267948966</v>
      </c>
      <c r="D817" s="4"/>
      <c r="E817" s="29">
        <f t="shared" si="143"/>
        <v>1.531435568635775E-13</v>
      </c>
      <c r="F817" s="2">
        <f t="shared" si="141"/>
        <v>2500</v>
      </c>
      <c r="G817" s="49" t="s">
        <v>20</v>
      </c>
      <c r="H817" s="4">
        <v>-26.935606387899998</v>
      </c>
      <c r="I817" s="4">
        <v>16.5111289518</v>
      </c>
      <c r="J817" s="62">
        <f ca="1">INDEX(G771:H834,MATCH("Квадрат",OFFSET(G771,0,0,64,1),0),2)</f>
        <v>-38.683514721000002</v>
      </c>
      <c r="K817" s="63">
        <f ca="1">INDEX(H771:I834,MATCH(J817,H771:H834,0),2)</f>
        <v>32.480949394600003</v>
      </c>
      <c r="L817" s="64">
        <f>MATCH("Квадрат",$G$67:$G$130,0)</f>
        <v>6</v>
      </c>
    </row>
    <row r="818" spans="1:12" ht="13.5" thickBot="1" x14ac:dyDescent="0.25">
      <c r="A818" s="12">
        <v>13</v>
      </c>
      <c r="B818" s="4">
        <v>2500.0000000000277</v>
      </c>
      <c r="C818" s="4">
        <v>1.8325957145940419</v>
      </c>
      <c r="D818" s="4"/>
      <c r="E818" s="29">
        <f t="shared" si="143"/>
        <v>-647.04761275629903</v>
      </c>
      <c r="F818" s="2">
        <f t="shared" si="141"/>
        <v>2414.8145657227001</v>
      </c>
      <c r="G818" s="50" t="s">
        <v>19</v>
      </c>
      <c r="H818" s="4">
        <v>-39.723900903800001</v>
      </c>
      <c r="I818" s="4">
        <v>19.745120655699999</v>
      </c>
      <c r="J818" s="65">
        <f ca="1">INDEX(OFFSET(G771,L817,0,64-L817,2),MATCH("Квадрат",OFFSET(G771,L817,0,64-L817,1),0),2)</f>
        <v>-39.5637422215</v>
      </c>
      <c r="K818" s="63">
        <f ca="1">INDEX(H771:I834,MATCH(J818,H771:H834,0),2)</f>
        <v>-3.8833429362</v>
      </c>
      <c r="L818" s="66">
        <f ca="1">MATCH("Квадрат",OFFSET($G$67,L817,0,64-L817,1),0)+L817</f>
        <v>9</v>
      </c>
    </row>
    <row r="819" spans="1:12" ht="13.5" thickBot="1" x14ac:dyDescent="0.25">
      <c r="A819" s="12">
        <v>13</v>
      </c>
      <c r="B819" s="4">
        <v>2500</v>
      </c>
      <c r="C819" s="4">
        <v>2.0943951023931948</v>
      </c>
      <c r="D819" s="4"/>
      <c r="E819" s="29">
        <f t="shared" si="143"/>
        <v>-1249.9999999999984</v>
      </c>
      <c r="F819" s="2">
        <f t="shared" si="141"/>
        <v>2165.0635094610975</v>
      </c>
      <c r="G819" s="54" t="s">
        <v>25</v>
      </c>
      <c r="H819" s="4">
        <v>19.646900209199998</v>
      </c>
      <c r="I819" s="4">
        <v>10.7130586654</v>
      </c>
      <c r="J819" s="65">
        <f ca="1">INDEX(OFFSET(G771,L818,0,64-L818,2),MATCH("Квадрат",OFFSET(G771,L818,0,64-L818,1),0),2)</f>
        <v>-0.16271547459999999</v>
      </c>
      <c r="K819" s="63">
        <f ca="1">INDEX(H771:I834,MATCH(J819,H771:H834,0),2)</f>
        <v>23.169344062899999</v>
      </c>
      <c r="L819" s="66">
        <f t="shared" ref="L819:L825" ca="1" si="148">MATCH("Квадрат",OFFSET($G$67,L818,0,64-L818,1),0)+L818</f>
        <v>13</v>
      </c>
    </row>
    <row r="820" spans="1:12" ht="13.5" thickBot="1" x14ac:dyDescent="0.25">
      <c r="A820" s="12">
        <v>13</v>
      </c>
      <c r="B820" s="4">
        <v>2500.0000000000441</v>
      </c>
      <c r="C820" s="4">
        <v>2.3561944901923448</v>
      </c>
      <c r="D820" s="4"/>
      <c r="E820" s="29">
        <f t="shared" si="143"/>
        <v>-1767.7669529663999</v>
      </c>
      <c r="F820" s="2">
        <f t="shared" si="141"/>
        <v>1767.7669529664001</v>
      </c>
      <c r="G820" s="51" t="s">
        <v>22</v>
      </c>
      <c r="H820" s="4">
        <v>-56.353141012499997</v>
      </c>
      <c r="I820" s="4">
        <v>23.1708191108</v>
      </c>
      <c r="J820" s="65">
        <f ca="1">INDEX(OFFSET(G771,L819,0,64-L819,2),MATCH("Квадрат",OFFSET(G771,L819,0,64-L819,1),0),2)</f>
        <v>-23.546025244399999</v>
      </c>
      <c r="K820" s="63">
        <f ca="1">INDEX(H771:I834,MATCH(J820,H771:H834,0),2)</f>
        <v>24.179775268499998</v>
      </c>
      <c r="L820" s="66">
        <f t="shared" ca="1" si="148"/>
        <v>24</v>
      </c>
    </row>
    <row r="821" spans="1:12" ht="13.5" thickBot="1" x14ac:dyDescent="0.25">
      <c r="A821" s="12">
        <v>13</v>
      </c>
      <c r="B821" s="4">
        <v>2500</v>
      </c>
      <c r="C821" s="4">
        <v>2.6179938779914949</v>
      </c>
      <c r="D821" s="4"/>
      <c r="E821" s="29">
        <f t="shared" si="143"/>
        <v>-2165.0635094610975</v>
      </c>
      <c r="F821" s="2">
        <f t="shared" si="141"/>
        <v>1249.9999999999989</v>
      </c>
      <c r="G821" s="53" t="s">
        <v>24</v>
      </c>
      <c r="H821" s="4">
        <v>-32.0370177629</v>
      </c>
      <c r="I821" s="4">
        <v>-7.5402518767000002</v>
      </c>
      <c r="J821" s="65">
        <f ca="1">INDEX(OFFSET(G771,L820,0,64-L820,2),MATCH("Квадрат",OFFSET(G771,L820,0,64-L820,1),0),2)</f>
        <v>2.30672603E-2</v>
      </c>
      <c r="K821" s="63">
        <f ca="1">INDEX(H771:I834,MATCH(J821,H771:H834,0),2)</f>
        <v>72.118739987500007</v>
      </c>
      <c r="L821" s="66">
        <f t="shared" ca="1" si="148"/>
        <v>36</v>
      </c>
    </row>
    <row r="822" spans="1:12" ht="13.5" thickBot="1" x14ac:dyDescent="0.25">
      <c r="A822" s="12">
        <v>13</v>
      </c>
      <c r="B822" s="4">
        <v>2500.0000000000277</v>
      </c>
      <c r="C822" s="4">
        <v>2.8797932657906475</v>
      </c>
      <c r="D822" s="4"/>
      <c r="E822" s="29">
        <f t="shared" si="143"/>
        <v>-2414.8145657226996</v>
      </c>
      <c r="F822" s="2">
        <f t="shared" si="141"/>
        <v>647.04761275630005</v>
      </c>
      <c r="G822" s="52" t="s">
        <v>23</v>
      </c>
      <c r="H822" s="4">
        <v>3.1274233795000002</v>
      </c>
      <c r="I822" s="4">
        <v>72.8234242061</v>
      </c>
      <c r="J822" s="65">
        <f ca="1">INDEX(OFFSET(G771,L821,0,64-L821,2),MATCH("Квадрат",OFFSET(G771,L821,0,64-L821,1),0),2)</f>
        <v>12.2691130974</v>
      </c>
      <c r="K822" s="63">
        <f ca="1">INDEX(H771:I834,MATCH(J822,H771:H834,0),2)</f>
        <v>53.717224021</v>
      </c>
      <c r="L822" s="66">
        <f t="shared" ca="1" si="148"/>
        <v>46</v>
      </c>
    </row>
    <row r="823" spans="1:12" ht="13.5" thickBot="1" x14ac:dyDescent="0.25">
      <c r="A823" s="12">
        <v>13</v>
      </c>
      <c r="B823" s="4">
        <v>2500</v>
      </c>
      <c r="C823" s="4">
        <v>3.1415926535897931</v>
      </c>
      <c r="D823" s="4"/>
      <c r="E823" s="29">
        <f t="shared" si="143"/>
        <v>-2500</v>
      </c>
      <c r="F823" s="2">
        <f t="shared" si="141"/>
        <v>3.06287113727155E-13</v>
      </c>
      <c r="G823" s="48" t="s">
        <v>21</v>
      </c>
      <c r="H823" s="4">
        <v>-17.0485942786</v>
      </c>
      <c r="I823" s="4">
        <v>65.990562062099997</v>
      </c>
      <c r="J823" s="65">
        <f ca="1">INDEX(OFFSET(G771,L822,0,64-L822,2),MATCH("Квадрат",OFFSET(G771,L822,0,64-L822,1),0),2)</f>
        <v>-32.0370177629</v>
      </c>
      <c r="K823" s="63">
        <f ca="1">INDEX(H771:I834,MATCH(J823,H771:H834,0),2)</f>
        <v>-7.5402518767000002</v>
      </c>
      <c r="L823" s="66">
        <f t="shared" ca="1" si="148"/>
        <v>51</v>
      </c>
    </row>
    <row r="824" spans="1:12" ht="13.5" thickBot="1" x14ac:dyDescent="0.25">
      <c r="A824" s="12">
        <v>13</v>
      </c>
      <c r="B824" s="4">
        <v>2500.0000000000277</v>
      </c>
      <c r="C824" s="4">
        <v>3.4033920413889387</v>
      </c>
      <c r="D824" s="4"/>
      <c r="E824" s="29">
        <f t="shared" si="143"/>
        <v>-2414.8145657227001</v>
      </c>
      <c r="F824" s="2">
        <f t="shared" si="141"/>
        <v>-647.04761275629949</v>
      </c>
      <c r="G824" s="54" t="s">
        <v>25</v>
      </c>
      <c r="H824" s="4">
        <v>-38.8815900094</v>
      </c>
      <c r="I824" s="4">
        <v>130.91342381090001</v>
      </c>
      <c r="J824" s="65">
        <f ca="1">INDEX(OFFSET(G771,L823,0,64-L823,2),MATCH("Квадрат",OFFSET(G771,L823,0,64-L823,1),0),2)</f>
        <v>23.015028533300001</v>
      </c>
      <c r="K824" s="63">
        <f ca="1">INDEX(H771:I834,MATCH(J824,H771:H834,0),2)</f>
        <v>44.1977540213</v>
      </c>
      <c r="L824" s="66">
        <f t="shared" ca="1" si="148"/>
        <v>55</v>
      </c>
    </row>
    <row r="825" spans="1:12" ht="13.5" thickBot="1" x14ac:dyDescent="0.25">
      <c r="A825" s="12">
        <v>13</v>
      </c>
      <c r="B825" s="4">
        <v>2500</v>
      </c>
      <c r="C825" s="4">
        <v>3.6651914291880914</v>
      </c>
      <c r="D825" s="4"/>
      <c r="E825" s="29">
        <f t="shared" si="143"/>
        <v>-2165.0635094610975</v>
      </c>
      <c r="F825" s="2">
        <f t="shared" si="141"/>
        <v>-1249.9999999999984</v>
      </c>
      <c r="G825" s="53" t="s">
        <v>24</v>
      </c>
      <c r="H825" s="4">
        <v>23.015028533300001</v>
      </c>
      <c r="I825" s="4">
        <v>44.1977540213</v>
      </c>
      <c r="J825" s="65">
        <f ca="1">INDEX(OFFSET(G771,L824,0,64-L824,2),MATCH("Квадрат",OFFSET(G771,L824,0,64-L824,1),0),2)</f>
        <v>41.821853318599999</v>
      </c>
      <c r="K825" s="63">
        <f ca="1">INDEX(H771:I834,MATCH(J825,H771:H834,0),2)</f>
        <v>73.616052542700004</v>
      </c>
      <c r="L825" s="69">
        <f t="shared" ca="1" si="148"/>
        <v>62</v>
      </c>
    </row>
    <row r="826" spans="1:12" ht="13.5" thickBot="1" x14ac:dyDescent="0.25">
      <c r="A826" s="12">
        <v>13</v>
      </c>
      <c r="B826" s="4">
        <v>2500.0000000000441</v>
      </c>
      <c r="C826" s="4">
        <v>3.9269908169872414</v>
      </c>
      <c r="D826" s="4"/>
      <c r="E826" s="29">
        <f t="shared" si="143"/>
        <v>-1767.7669529664004</v>
      </c>
      <c r="F826" s="2">
        <f t="shared" si="141"/>
        <v>-1767.7669529663999</v>
      </c>
      <c r="G826" s="48" t="s">
        <v>21</v>
      </c>
      <c r="H826" s="4">
        <v>-34.863812407099999</v>
      </c>
      <c r="I826" s="4">
        <v>78.7354280749</v>
      </c>
      <c r="J826" s="62">
        <f ca="1">INDEX(G771:H834,MATCH("Зигзаг",OFFSET(G771,0,0,64,1),0),2)</f>
        <v>-29.923346798699999</v>
      </c>
      <c r="K826" s="63">
        <f ca="1">INDEX(H771:I834,MATCH(J826,H771:H834,0),2)</f>
        <v>-12.1611618809</v>
      </c>
      <c r="L826" s="64">
        <f>MATCH("Зигзаг",$G$67:$G$130,0)</f>
        <v>8</v>
      </c>
    </row>
    <row r="827" spans="1:12" ht="13.5" thickBot="1" x14ac:dyDescent="0.25">
      <c r="A827" s="12">
        <v>13</v>
      </c>
      <c r="B827" s="4">
        <v>2500</v>
      </c>
      <c r="C827" s="4">
        <v>4.1887902047863914</v>
      </c>
      <c r="D827" s="4"/>
      <c r="E827" s="29">
        <f t="shared" si="143"/>
        <v>-1249.9999999999991</v>
      </c>
      <c r="F827" s="2">
        <f t="shared" si="141"/>
        <v>-2165.0635094610971</v>
      </c>
      <c r="G827" s="51" t="s">
        <v>22</v>
      </c>
      <c r="H827" s="4">
        <v>-74.803493642199996</v>
      </c>
      <c r="I827" s="4">
        <v>45.573922565899998</v>
      </c>
      <c r="J827" s="65">
        <f ca="1">INDEX(OFFSET(G771,L826,0,64-L826,2),MATCH("зигзаг",OFFSET(G771,L826,0,64-L826,1),0),2)</f>
        <v>29.516685839899999</v>
      </c>
      <c r="K827" s="63">
        <f ca="1">INDEX(H771:I834,MATCH(J827,H771:H834,0),2)</f>
        <v>37.979889894099998</v>
      </c>
      <c r="L827" s="66">
        <f ca="1">MATCH("Зигзаг",OFFSET($G$67,L826,0,64-L826,1),0)+L826</f>
        <v>12</v>
      </c>
    </row>
    <row r="828" spans="1:12" ht="13.5" thickBot="1" x14ac:dyDescent="0.25">
      <c r="A828" s="12">
        <v>13</v>
      </c>
      <c r="B828" s="4">
        <v>2500.0000000000277</v>
      </c>
      <c r="C828" s="4">
        <v>4.4505895925855441</v>
      </c>
      <c r="D828" s="4"/>
      <c r="E828" s="29">
        <f t="shared" si="143"/>
        <v>-647.04761275630017</v>
      </c>
      <c r="F828" s="2">
        <f t="shared" si="141"/>
        <v>-2414.8145657226996</v>
      </c>
      <c r="G828" s="50" t="s">
        <v>19</v>
      </c>
      <c r="H828" s="4">
        <v>9.8379291592999998</v>
      </c>
      <c r="I828" s="4">
        <v>92.109472090099999</v>
      </c>
      <c r="J828" s="65">
        <f ca="1">INDEX(OFFSET(G771,L827,0,64-L827,2),MATCH("зигзаг",OFFSET(G771,L827,0,64-L827,1),0),2)</f>
        <v>-1.0186808112000001</v>
      </c>
      <c r="K828" s="63">
        <f ca="1">INDEX(H771:I834,MATCH(J828,H771:H834,0),2)</f>
        <v>26.9397668141</v>
      </c>
      <c r="L828" s="66">
        <f t="shared" ref="L828:L834" ca="1" si="149">MATCH("Зигзаг",OFFSET($G$67,L827,0,64-L827,1),0)+L827</f>
        <v>15</v>
      </c>
    </row>
    <row r="829" spans="1:12" ht="13.5" thickBot="1" x14ac:dyDescent="0.25">
      <c r="A829" s="12">
        <v>13</v>
      </c>
      <c r="B829" s="4">
        <v>2500</v>
      </c>
      <c r="C829" s="4">
        <v>4.7123889803846897</v>
      </c>
      <c r="D829" s="4"/>
      <c r="E829" s="29">
        <f t="shared" si="143"/>
        <v>-4.594306705907325E-13</v>
      </c>
      <c r="F829" s="2">
        <f t="shared" si="141"/>
        <v>-2500</v>
      </c>
      <c r="G829" s="48" t="s">
        <v>21</v>
      </c>
      <c r="H829" s="4">
        <v>-4.7062229274999998</v>
      </c>
      <c r="I829" s="4">
        <v>58.208613416299997</v>
      </c>
      <c r="J829" s="65">
        <f ca="1">INDEX(OFFSET(G771,L828,0,64-L828,2),MATCH("зигзаг",OFFSET(G771,L828,0,64-L828,1),0),2)</f>
        <v>12.8383742855</v>
      </c>
      <c r="K829" s="63">
        <f ca="1">INDEX(H771:I834,MATCH(J829,H771:H834,0),2)</f>
        <v>58.648301582499997</v>
      </c>
      <c r="L829" s="66">
        <f t="shared" ca="1" si="149"/>
        <v>35</v>
      </c>
    </row>
    <row r="830" spans="1:12" ht="13.5" thickBot="1" x14ac:dyDescent="0.25">
      <c r="A830" s="12">
        <v>13</v>
      </c>
      <c r="B830" s="4">
        <v>2500.0000000000277</v>
      </c>
      <c r="C830" s="4">
        <v>4.9741883681838353</v>
      </c>
      <c r="D830" s="4"/>
      <c r="E830" s="29">
        <f t="shared" si="143"/>
        <v>647.04761275629926</v>
      </c>
      <c r="F830" s="2">
        <f t="shared" si="141"/>
        <v>-2414.8145657227001</v>
      </c>
      <c r="G830" s="51" t="s">
        <v>22</v>
      </c>
      <c r="H830" s="4">
        <v>-17.668574324400002</v>
      </c>
      <c r="I830" s="4">
        <v>101.47881260849999</v>
      </c>
      <c r="J830" s="65">
        <f ca="1">INDEX(OFFSET(G771,L829,0,64-L829,2),MATCH("зигзаг",OFFSET(G771,L829,0,64-L829,1),0),2)</f>
        <v>-19.276293433599999</v>
      </c>
      <c r="K830" s="63">
        <f ca="1">INDEX(H771:I834,MATCH(J830,H771:H834,0),2)</f>
        <v>53.1469167869</v>
      </c>
      <c r="L830" s="66">
        <f t="shared" ca="1" si="149"/>
        <v>38</v>
      </c>
    </row>
    <row r="831" spans="1:12" ht="13.5" thickBot="1" x14ac:dyDescent="0.25">
      <c r="A831" s="12">
        <v>13</v>
      </c>
      <c r="B831" s="4">
        <v>2500</v>
      </c>
      <c r="C831" s="4">
        <v>5.2359877559829879</v>
      </c>
      <c r="D831" s="4"/>
      <c r="E831" s="29">
        <f t="shared" si="143"/>
        <v>1249.9999999999984</v>
      </c>
      <c r="F831" s="2">
        <f t="shared" si="141"/>
        <v>-2165.0635094610975</v>
      </c>
      <c r="G831" s="50" t="s">
        <v>19</v>
      </c>
      <c r="H831" s="4">
        <v>-8.5738381627999996</v>
      </c>
      <c r="I831" s="4">
        <v>59.4517494312</v>
      </c>
      <c r="J831" s="65">
        <f ca="1">INDEX(OFFSET(G771,L830,0,64-L830,2),MATCH("зигзаг",OFFSET(G771,L830,0,64-L830,1),0),2)</f>
        <v>61.214321720199997</v>
      </c>
      <c r="K831" s="63">
        <f ca="1">INDEX(H771:I834,MATCH(J831,H771:H834,0),2)</f>
        <v>30.8131746814</v>
      </c>
      <c r="L831" s="66">
        <f t="shared" ca="1" si="149"/>
        <v>41</v>
      </c>
    </row>
    <row r="832" spans="1:12" ht="13.5" thickBot="1" x14ac:dyDescent="0.25">
      <c r="A832" s="12">
        <v>13</v>
      </c>
      <c r="B832" s="4">
        <v>2500.0000000000441</v>
      </c>
      <c r="C832" s="4">
        <v>5.497787143782138</v>
      </c>
      <c r="D832" s="4"/>
      <c r="E832" s="29">
        <f t="shared" si="143"/>
        <v>1767.7669529663995</v>
      </c>
      <c r="F832" s="2">
        <f t="shared" si="141"/>
        <v>-1767.7669529664004</v>
      </c>
      <c r="G832" s="53" t="s">
        <v>24</v>
      </c>
      <c r="H832" s="4">
        <v>41.821853318599999</v>
      </c>
      <c r="I832" s="4">
        <v>73.616052542700004</v>
      </c>
      <c r="J832" s="65">
        <f ca="1">INDEX(OFFSET(G771,L831,0,64-L831,2),MATCH("зигзаг",OFFSET(G771,L831,0,64-L831,1),0),2)</f>
        <v>0.54702729670000005</v>
      </c>
      <c r="K832" s="63">
        <f ca="1">INDEX(H771:I834,MATCH(J832,H771:H834,0),2)</f>
        <v>7.5940526534000004</v>
      </c>
      <c r="L832" s="66">
        <f t="shared" ca="1" si="149"/>
        <v>44</v>
      </c>
    </row>
    <row r="833" spans="1:25" ht="13.5" thickBot="1" x14ac:dyDescent="0.25">
      <c r="A833" s="12">
        <v>13</v>
      </c>
      <c r="B833" s="4">
        <v>2500</v>
      </c>
      <c r="C833" s="4">
        <v>5.759586531581288</v>
      </c>
      <c r="D833" s="4"/>
      <c r="E833" s="29">
        <f t="shared" si="143"/>
        <v>2165.0635094610971</v>
      </c>
      <c r="F833" s="2">
        <f t="shared" si="141"/>
        <v>-1249.9999999999991</v>
      </c>
      <c r="G833" s="49" t="s">
        <v>20</v>
      </c>
      <c r="H833" s="4">
        <v>38.166711971200002</v>
      </c>
      <c r="I833" s="4">
        <v>37.692222762500002</v>
      </c>
      <c r="J833" s="65">
        <f ca="1">INDEX(OFFSET(G771,L832,0,64-L832,2),MATCH("зигзаг",OFFSET(G771,L832,0,64-L832,1),0),2)</f>
        <v>19.646900209199998</v>
      </c>
      <c r="K833" s="63">
        <f ca="1">INDEX(H771:I834,MATCH(J833,H771:H834,0),2)</f>
        <v>10.7130586654</v>
      </c>
      <c r="L833" s="66">
        <f t="shared" ca="1" si="149"/>
        <v>49</v>
      </c>
    </row>
    <row r="834" spans="1:25" ht="13.5" thickBot="1" x14ac:dyDescent="0.25">
      <c r="A834" s="12">
        <v>13</v>
      </c>
      <c r="B834" s="4">
        <v>2500.0000000000277</v>
      </c>
      <c r="C834" s="4">
        <v>6.0213859193804407</v>
      </c>
      <c r="D834" s="4"/>
      <c r="E834" s="29">
        <f t="shared" si="143"/>
        <v>2414.8145657226996</v>
      </c>
      <c r="F834" s="2">
        <f t="shared" si="141"/>
        <v>-647.0476127563004</v>
      </c>
      <c r="G834" s="51" t="s">
        <v>22</v>
      </c>
      <c r="H834" s="4">
        <v>51.762640786299997</v>
      </c>
      <c r="I834" s="4">
        <v>52.304546107299998</v>
      </c>
      <c r="J834" s="78">
        <f ca="1">INDEX(OFFSET(G771,L833,0,64-L833,2),MATCH("зигзаг",OFFSET(G771,L833,0,64-L833,1),0),2)</f>
        <v>-38.8815900094</v>
      </c>
      <c r="K834" s="63">
        <f ca="1">INDEX(H771:I834,MATCH(J834,H771:H834,0),2)</f>
        <v>130.91342381090001</v>
      </c>
      <c r="L834" s="69">
        <f t="shared" ca="1" si="149"/>
        <v>54</v>
      </c>
    </row>
    <row r="835" spans="1:25" ht="13.5" thickBot="1" x14ac:dyDescent="0.25">
      <c r="A835" s="17">
        <v>14</v>
      </c>
      <c r="B835" s="9">
        <v>833.33333333329995</v>
      </c>
      <c r="C835" s="9">
        <v>0</v>
      </c>
      <c r="D835" s="84"/>
      <c r="E835" s="29">
        <f t="shared" si="143"/>
        <v>833.33333333329995</v>
      </c>
      <c r="F835" s="2">
        <f t="shared" si="141"/>
        <v>0</v>
      </c>
      <c r="G835" s="48" t="s">
        <v>21</v>
      </c>
      <c r="H835" s="9">
        <v>-36.242074534499999</v>
      </c>
      <c r="I835" s="9">
        <v>71.315736913799995</v>
      </c>
      <c r="J835" s="76">
        <f ca="1">INDEX(G835:H898,MATCH("ВертЛиния",OFFSET(G835,0,0,64,1),0),2)</f>
        <v>-36.242074534499999</v>
      </c>
      <c r="K835" s="63">
        <f ca="1">INDEX(H835:I898,MATCH(J835,H835:H898,0),2)</f>
        <v>71.315736913799995</v>
      </c>
      <c r="L835" s="64">
        <f>MATCH("ВертЛиния",$G$131:$G$194,0)</f>
        <v>1</v>
      </c>
    </row>
    <row r="836" spans="1:25" ht="13.5" thickBot="1" x14ac:dyDescent="0.25">
      <c r="A836" s="17">
        <v>14</v>
      </c>
      <c r="B836" s="9">
        <v>833.33333333334792</v>
      </c>
      <c r="C836" s="9">
        <v>0.78539816339744839</v>
      </c>
      <c r="D836" s="9"/>
      <c r="E836" s="29">
        <f t="shared" si="143"/>
        <v>589.25565098879986</v>
      </c>
      <c r="F836" s="2">
        <f t="shared" si="141"/>
        <v>589.25565098879997</v>
      </c>
      <c r="G836" s="49" t="s">
        <v>20</v>
      </c>
      <c r="H836" s="9">
        <v>-19.6599042677</v>
      </c>
      <c r="I836" s="9">
        <v>54.9057826867</v>
      </c>
      <c r="J836" s="65">
        <f ca="1">INDEX(OFFSET(G835,L835,0,64-L835,2),MATCH("ВертЛиния",OFFSET(G835,L835,0,64-L835,1),0),2)</f>
        <v>-27.680442234800001</v>
      </c>
      <c r="K836" s="63">
        <f ca="1">INDEX(H835:I898,MATCH(J836,H835:H898,0),2)</f>
        <v>65.043484878900003</v>
      </c>
      <c r="L836" s="66">
        <f ca="1">MATCH("ВертЛиния",OFFSET($G$131,L835,0,64-L835,1),0)+L835</f>
        <v>25</v>
      </c>
    </row>
    <row r="837" spans="1:25" ht="13.5" thickBot="1" x14ac:dyDescent="0.25">
      <c r="A837" s="17">
        <v>14</v>
      </c>
      <c r="B837" s="9">
        <v>833.33333333329995</v>
      </c>
      <c r="C837" s="9">
        <v>1.5707963267948966</v>
      </c>
      <c r="D837" s="9"/>
      <c r="E837" s="29">
        <f t="shared" si="143"/>
        <v>5.104785228785712E-14</v>
      </c>
      <c r="F837" s="2">
        <f t="shared" ref="F837:F900" si="150">B837*SIN(C837)</f>
        <v>833.33333333329995</v>
      </c>
      <c r="G837" s="50" t="s">
        <v>19</v>
      </c>
      <c r="H837" s="9">
        <v>-13.5709783614</v>
      </c>
      <c r="I837" s="9">
        <v>64.213189103000005</v>
      </c>
      <c r="J837" s="65">
        <f ca="1">INDEX(OFFSET(G835,L836,0,64-L836,2),MATCH("ВертЛиния",OFFSET(G835,L836,0,64-L836,1),0),2)</f>
        <v>-30.9327840238</v>
      </c>
      <c r="K837" s="63">
        <f ca="1">INDEX(H835:I898,MATCH(J837,H835:H898,0),2)</f>
        <v>86.910518455299993</v>
      </c>
      <c r="L837" s="66">
        <f t="shared" ref="L837:L841" ca="1" si="151">MATCH("ВертЛиния",OFFSET($G$131,L836,0,64-L836,1),0)+L836</f>
        <v>29</v>
      </c>
    </row>
    <row r="838" spans="1:25" ht="13.5" thickBot="1" x14ac:dyDescent="0.25">
      <c r="A838" s="17">
        <v>14</v>
      </c>
      <c r="B838" s="9">
        <v>833.33333333334792</v>
      </c>
      <c r="C838" s="9">
        <v>2.3561944901923448</v>
      </c>
      <c r="D838" s="9"/>
      <c r="E838" s="29">
        <f t="shared" si="143"/>
        <v>-589.25565098879986</v>
      </c>
      <c r="F838" s="2">
        <f t="shared" si="150"/>
        <v>589.25565098879997</v>
      </c>
      <c r="G838" s="51" t="s">
        <v>22</v>
      </c>
      <c r="H838" s="9">
        <v>-40.887093329800003</v>
      </c>
      <c r="I838" s="9">
        <v>51.0358912616</v>
      </c>
      <c r="J838" s="65">
        <f ca="1">INDEX(OFFSET(G835,L837,0,64-L837,2),MATCH("ВертЛиния",OFFSET(G835,L837,0,64-L837,1),0),2)</f>
        <v>-14.8829653192</v>
      </c>
      <c r="K838" s="63">
        <f ca="1">INDEX(H835:I898,MATCH(J838,H835:H898,0),2)</f>
        <v>69.147691566099994</v>
      </c>
      <c r="L838" s="66">
        <f t="shared" ca="1" si="151"/>
        <v>39</v>
      </c>
      <c r="Y838" s="86"/>
    </row>
    <row r="839" spans="1:25" ht="13.5" thickBot="1" x14ac:dyDescent="0.25">
      <c r="A839" s="17">
        <v>14</v>
      </c>
      <c r="B839" s="9">
        <v>833.33333333329995</v>
      </c>
      <c r="C839" s="9">
        <v>3.1415926535897931</v>
      </c>
      <c r="D839" s="9"/>
      <c r="E839" s="29">
        <f t="shared" ref="E839:E902" si="152">B839*COS(C839)</f>
        <v>-833.33333333329995</v>
      </c>
      <c r="F839" s="2">
        <f t="shared" si="150"/>
        <v>1.0209570457571424E-13</v>
      </c>
      <c r="G839" s="52" t="s">
        <v>23</v>
      </c>
      <c r="H839" s="9">
        <v>-14.6746901073</v>
      </c>
      <c r="I839" s="9">
        <v>63.489946189000001</v>
      </c>
      <c r="J839" s="65">
        <f ca="1">INDEX(OFFSET(G835,L838,0,64-L838,2),MATCH("ВертЛиния",OFFSET(G835,L838,0,64-L838,1),0),2)</f>
        <v>-64.339307042800002</v>
      </c>
      <c r="K839" s="63">
        <f ca="1">INDEX(H835:I898,MATCH(J839,H835:H898,0),2)</f>
        <v>70.059702641000001</v>
      </c>
      <c r="L839" s="66">
        <f t="shared" ca="1" si="151"/>
        <v>53</v>
      </c>
    </row>
    <row r="840" spans="1:25" ht="13.5" thickBot="1" x14ac:dyDescent="0.25">
      <c r="A840" s="17">
        <v>14</v>
      </c>
      <c r="B840" s="9">
        <v>833.33333333334792</v>
      </c>
      <c r="C840" s="9">
        <v>3.9269908169872414</v>
      </c>
      <c r="D840" s="9"/>
      <c r="E840" s="29">
        <f t="shared" si="152"/>
        <v>-589.25565098880008</v>
      </c>
      <c r="F840" s="2">
        <f t="shared" si="150"/>
        <v>-589.25565098879986</v>
      </c>
      <c r="G840" s="53" t="s">
        <v>24</v>
      </c>
      <c r="H840" s="9">
        <v>-30.2715987618</v>
      </c>
      <c r="I840" s="9">
        <v>64.325147388600001</v>
      </c>
      <c r="J840" s="65">
        <f ca="1">INDEX(OFFSET(G835,L839,0,64-L839,2),MATCH("ВертЛиния",OFFSET(G835,L839,0,64-L839,1),0),2)</f>
        <v>-45.0952188491</v>
      </c>
      <c r="K840" s="63">
        <f ca="1">INDEX(H835:I898,MATCH(J840,H835:H898,0),2)</f>
        <v>79.778057475799997</v>
      </c>
      <c r="L840" s="66">
        <f t="shared" ca="1" si="151"/>
        <v>56</v>
      </c>
    </row>
    <row r="841" spans="1:25" ht="13.5" thickBot="1" x14ac:dyDescent="0.25">
      <c r="A841" s="17">
        <v>14</v>
      </c>
      <c r="B841" s="9">
        <v>833.33333333329995</v>
      </c>
      <c r="C841" s="9">
        <v>4.7123889803846897</v>
      </c>
      <c r="D841" s="9"/>
      <c r="E841" s="29">
        <f t="shared" si="152"/>
        <v>-1.5314355686357137E-13</v>
      </c>
      <c r="F841" s="2">
        <f t="shared" si="150"/>
        <v>-833.33333333329995</v>
      </c>
      <c r="G841" s="50" t="s">
        <v>19</v>
      </c>
      <c r="H841" s="9">
        <v>-44.260910617999997</v>
      </c>
      <c r="I841" s="9">
        <v>52.6954070771</v>
      </c>
      <c r="J841" s="65">
        <f ca="1">INDEX(OFFSET(G835,L840,0,64-L840,2),MATCH("ВертЛиния",OFFSET(G835,L840,0,64-L840,1),0),2)</f>
        <v>-25.213908903499998</v>
      </c>
      <c r="K841" s="63">
        <f ca="1">INDEX(H835:I898,MATCH(J841,H835:H898,0),2)</f>
        <v>85.808987101900001</v>
      </c>
      <c r="L841" s="66">
        <f t="shared" ca="1" si="151"/>
        <v>59</v>
      </c>
    </row>
    <row r="842" spans="1:25" ht="13.5" thickBot="1" x14ac:dyDescent="0.25">
      <c r="A842" s="17">
        <v>14</v>
      </c>
      <c r="B842" s="9">
        <v>833.33333333334792</v>
      </c>
      <c r="C842" s="9">
        <v>5.497787143782138</v>
      </c>
      <c r="D842" s="9"/>
      <c r="E842" s="29">
        <f t="shared" si="152"/>
        <v>589.25565098879974</v>
      </c>
      <c r="F842" s="2">
        <f t="shared" si="150"/>
        <v>-589.25565098880008</v>
      </c>
      <c r="G842" s="54" t="s">
        <v>25</v>
      </c>
      <c r="H842" s="9">
        <v>-46.445362815199999</v>
      </c>
      <c r="I842" s="9">
        <v>60.3740319423</v>
      </c>
      <c r="J842" s="71">
        <f ca="1">INDEX(G835:H898,MATCH("Треугольник",OFFSET(G835,0,0,64,1),0),2)</f>
        <v>-19.6599042677</v>
      </c>
      <c r="K842" s="63">
        <f ca="1">INDEX(H835:I898,MATCH(J842,H835:H898,0),2)</f>
        <v>54.9057826867</v>
      </c>
      <c r="L842" s="64">
        <f>MATCH("Треугольник",$G$131:G898,0)</f>
        <v>2</v>
      </c>
    </row>
    <row r="843" spans="1:25" ht="13.5" thickBot="1" x14ac:dyDescent="0.25">
      <c r="A843" s="17">
        <v>14</v>
      </c>
      <c r="B843" s="9">
        <v>1388.8888888889001</v>
      </c>
      <c r="C843" s="9">
        <v>0</v>
      </c>
      <c r="D843" s="9"/>
      <c r="E843" s="29">
        <f t="shared" si="152"/>
        <v>1388.8888888889001</v>
      </c>
      <c r="F843" s="2">
        <f t="shared" si="150"/>
        <v>0</v>
      </c>
      <c r="G843" s="53" t="s">
        <v>24</v>
      </c>
      <c r="H843" s="9">
        <v>-32.428159457299998</v>
      </c>
      <c r="I843" s="9">
        <v>31.1206141961</v>
      </c>
      <c r="J843" s="72">
        <f ca="1">INDEX(OFFSET(G835,L842,0,64-L842,2),MATCH("Треугольник",OFFSET(G835,L842,0,64-L842,1),0),2)</f>
        <v>-39.732893623700001</v>
      </c>
      <c r="K843" s="63">
        <f ca="1">INDEX(H835:I898,MATCH(J843,H835:H898,0),2)</f>
        <v>51.748285694000003</v>
      </c>
      <c r="L843" s="66">
        <f ca="1">MATCH("Треугольник",OFFSET($G$67,L842,0,64-L842,1),0)+L842</f>
        <v>14</v>
      </c>
    </row>
    <row r="844" spans="1:25" ht="13.5" thickBot="1" x14ac:dyDescent="0.25">
      <c r="A844" s="17">
        <v>14</v>
      </c>
      <c r="B844" s="9">
        <v>1388.8888888889305</v>
      </c>
      <c r="C844" s="9">
        <v>0.48332194670611478</v>
      </c>
      <c r="D844" s="9"/>
      <c r="E844" s="29">
        <f t="shared" si="152"/>
        <v>1229.8000356294997</v>
      </c>
      <c r="F844" s="2">
        <f t="shared" si="150"/>
        <v>645.44885006080005</v>
      </c>
      <c r="G844" s="51" t="s">
        <v>22</v>
      </c>
      <c r="H844" s="9">
        <v>-27.834956655399999</v>
      </c>
      <c r="I844" s="9">
        <v>74.663159894200007</v>
      </c>
      <c r="J844" s="72">
        <f ca="1">INDEX(OFFSET(G835,L843,0,64-L843,2),MATCH("Треугольник",OFFSET(G835,L843,0,64-L843,1),0),2)</f>
        <v>-49.281328691500001</v>
      </c>
      <c r="K844" s="63">
        <f ca="1">INDEX(H835:I898,MATCH(J844,H835:H898,0),2)</f>
        <v>60.412496408599999</v>
      </c>
      <c r="L844" s="66">
        <f t="shared" ref="L844:L850" ca="1" si="153">MATCH("Треугольник",OFFSET($G$67,L843,0,64-L843,1),0)+L843</f>
        <v>18</v>
      </c>
    </row>
    <row r="845" spans="1:25" ht="13.5" thickBot="1" x14ac:dyDescent="0.25">
      <c r="A845" s="17">
        <v>14</v>
      </c>
      <c r="B845" s="9">
        <v>1388.8888888888798</v>
      </c>
      <c r="C845" s="9">
        <v>0.96664389341222468</v>
      </c>
      <c r="D845" s="9"/>
      <c r="E845" s="29">
        <f t="shared" si="152"/>
        <v>788.97881490440011</v>
      </c>
      <c r="F845" s="2">
        <f t="shared" si="150"/>
        <v>1143.0331470745</v>
      </c>
      <c r="G845" s="52" t="s">
        <v>23</v>
      </c>
      <c r="H845" s="9">
        <v>-36.463508254300002</v>
      </c>
      <c r="I845" s="9">
        <v>64.837296523199996</v>
      </c>
      <c r="J845" s="72">
        <f ca="1">INDEX(OFFSET(G835,L844,0,64-L844,2),MATCH("Треугольник",OFFSET(G835,L844,0,64-L844,1),0),2)</f>
        <v>-29.735419194599999</v>
      </c>
      <c r="K845" s="63">
        <f ca="1">INDEX(H835:I898,MATCH(J845,H835:H898,0),2)</f>
        <v>20.061509293299999</v>
      </c>
      <c r="L845" s="66">
        <f t="shared" ca="1" si="153"/>
        <v>22</v>
      </c>
    </row>
    <row r="846" spans="1:25" ht="13.5" thickBot="1" x14ac:dyDescent="0.25">
      <c r="A846" s="17">
        <v>14</v>
      </c>
      <c r="B846" s="9">
        <v>1388.8888888889062</v>
      </c>
      <c r="C846" s="9">
        <v>1.4499658401183457</v>
      </c>
      <c r="D846" s="9"/>
      <c r="E846" s="29">
        <f t="shared" si="152"/>
        <v>167.41205591020108</v>
      </c>
      <c r="F846" s="2">
        <f t="shared" si="150"/>
        <v>1378.7623251361999</v>
      </c>
      <c r="G846" s="54" t="s">
        <v>25</v>
      </c>
      <c r="H846" s="9">
        <v>-2.9203720214</v>
      </c>
      <c r="I846" s="9">
        <v>64.817636651800001</v>
      </c>
      <c r="J846" s="72">
        <f ca="1">INDEX(OFFSET(G835,L845,0,64-L845,2),MATCH("Треугольник",OFFSET(G835,L845,0,64-L845,1),0),2)</f>
        <v>-38.988650040800003</v>
      </c>
      <c r="K846" s="63">
        <f ca="1">INDEX(H835:I898,MATCH(J846,H835:H898,0),2)</f>
        <v>78.295084909699995</v>
      </c>
      <c r="L846" s="66">
        <f t="shared" ca="1" si="153"/>
        <v>32</v>
      </c>
    </row>
    <row r="847" spans="1:25" ht="13.5" thickBot="1" x14ac:dyDescent="0.25">
      <c r="A847" s="17">
        <v>14</v>
      </c>
      <c r="B847" s="9">
        <v>1388.8888888888882</v>
      </c>
      <c r="C847" s="9">
        <v>1.9332877868245057</v>
      </c>
      <c r="D847" s="9"/>
      <c r="E847" s="29">
        <f t="shared" si="152"/>
        <v>-492.50678755909991</v>
      </c>
      <c r="F847" s="2">
        <f t="shared" si="150"/>
        <v>1298.6336703964002</v>
      </c>
      <c r="G847" s="53" t="s">
        <v>24</v>
      </c>
      <c r="H847" s="9">
        <v>-12.8590531192</v>
      </c>
      <c r="I847" s="9">
        <v>102.2238196995</v>
      </c>
      <c r="J847" s="72">
        <f ca="1">INDEX(OFFSET(G835,L846,0,64-L846,2),MATCH("Треугольник",OFFSET(G835,L846,0,64-L846,1),0),2)</f>
        <v>-18.678757715900002</v>
      </c>
      <c r="K847" s="63">
        <f ca="1">INDEX(H835:I898,MATCH(J847,H835:H898,0),2)</f>
        <v>85.371111432099994</v>
      </c>
      <c r="L847" s="66">
        <f t="shared" ca="1" si="153"/>
        <v>37</v>
      </c>
    </row>
    <row r="848" spans="1:25" ht="13.5" thickBot="1" x14ac:dyDescent="0.25">
      <c r="A848" s="17">
        <v>14</v>
      </c>
      <c r="B848" s="9">
        <v>1388.8888888889221</v>
      </c>
      <c r="C848" s="9">
        <v>2.4166097335306356</v>
      </c>
      <c r="D848" s="9"/>
      <c r="E848" s="29">
        <f t="shared" si="152"/>
        <v>-1039.5982613487997</v>
      </c>
      <c r="F848" s="2">
        <f t="shared" si="150"/>
        <v>921.00369200110015</v>
      </c>
      <c r="G848" s="49" t="s">
        <v>20</v>
      </c>
      <c r="H848" s="9">
        <v>-39.732893623700001</v>
      </c>
      <c r="I848" s="9">
        <v>51.748285694000003</v>
      </c>
      <c r="J848" s="72">
        <f ca="1">INDEX(OFFSET(G835,L847,0,64-L847,2),MATCH("Треугольник",OFFSET(G835,L847,0,64-L847,1),0),2)</f>
        <v>45.8725114354</v>
      </c>
      <c r="K848" s="63">
        <f ca="1">INDEX(H835:I898,MATCH(J848,H835:H898,0),2)</f>
        <v>77.072043061200006</v>
      </c>
      <c r="L848" s="66">
        <f t="shared" ca="1" si="153"/>
        <v>43</v>
      </c>
    </row>
    <row r="849" spans="1:12" ht="13.5" thickBot="1" x14ac:dyDescent="0.25">
      <c r="A849" s="17">
        <v>14</v>
      </c>
      <c r="B849" s="9">
        <v>1388.8888888888732</v>
      </c>
      <c r="C849" s="9">
        <v>2.8999316802366941</v>
      </c>
      <c r="D849" s="9"/>
      <c r="E849" s="29">
        <f t="shared" si="152"/>
        <v>-1348.5303019805999</v>
      </c>
      <c r="F849" s="2">
        <f t="shared" si="150"/>
        <v>332.38286706610012</v>
      </c>
      <c r="G849" s="54" t="s">
        <v>25</v>
      </c>
      <c r="H849" s="9">
        <v>-42.650588442999997</v>
      </c>
      <c r="I849" s="9">
        <v>63.613333595599997</v>
      </c>
      <c r="J849" s="72">
        <f ca="1">INDEX(OFFSET(G835,L848,0,64-L848,2),MATCH("Треугольник",OFFSET(G835,L848,0,64-L848,1),0),2)</f>
        <v>-39.6990077699</v>
      </c>
      <c r="K849" s="63">
        <f ca="1">INDEX(H835:I898,MATCH(J849,H835:H898,0),2)</f>
        <v>65.607111922300007</v>
      </c>
      <c r="L849" s="66">
        <f t="shared" ca="1" si="153"/>
        <v>47</v>
      </c>
    </row>
    <row r="850" spans="1:12" ht="13.5" thickBot="1" x14ac:dyDescent="0.25">
      <c r="A850" s="17">
        <v>14</v>
      </c>
      <c r="B850" s="9">
        <v>1388.8888888888732</v>
      </c>
      <c r="C850" s="9">
        <v>3.3832536269428921</v>
      </c>
      <c r="D850" s="9"/>
      <c r="E850" s="29">
        <f t="shared" si="152"/>
        <v>-1348.5303019806001</v>
      </c>
      <c r="F850" s="2">
        <f t="shared" si="150"/>
        <v>-332.38286706609972</v>
      </c>
      <c r="G850" s="50" t="s">
        <v>19</v>
      </c>
      <c r="H850" s="9">
        <v>-13.462398054099999</v>
      </c>
      <c r="I850" s="9">
        <v>76.424828856100007</v>
      </c>
      <c r="J850" s="72">
        <f ca="1">INDEX(OFFSET(G835,L849,0,64-L849,2),MATCH("Треугольник",OFFSET(G835,L849,0,64-L849,1),0),2)</f>
        <v>43.557757257900001</v>
      </c>
      <c r="K850" s="63">
        <f ca="1">INDEX(H835:I898,MATCH(J850,H835:H898,0),2)</f>
        <v>69.414399517299998</v>
      </c>
      <c r="L850" s="69">
        <f t="shared" ca="1" si="153"/>
        <v>63</v>
      </c>
    </row>
    <row r="851" spans="1:12" ht="13.5" thickBot="1" x14ac:dyDescent="0.25">
      <c r="A851" s="17">
        <v>14</v>
      </c>
      <c r="B851" s="9">
        <v>1388.8888888889221</v>
      </c>
      <c r="C851" s="9">
        <v>3.8665755736489507</v>
      </c>
      <c r="D851" s="9"/>
      <c r="E851" s="29">
        <f t="shared" si="152"/>
        <v>-1039.5982613488</v>
      </c>
      <c r="F851" s="2">
        <f t="shared" si="150"/>
        <v>-921.00369200109981</v>
      </c>
      <c r="G851" s="51" t="s">
        <v>22</v>
      </c>
      <c r="H851" s="9">
        <v>-30.766265219899999</v>
      </c>
      <c r="I851" s="9">
        <v>56.877843262500001</v>
      </c>
      <c r="J851" s="62">
        <f ca="1">INDEX(G835:H898,MATCH("Круг",OFFSET(G835,0,0,64,1),0),2)</f>
        <v>-13.5709783614</v>
      </c>
      <c r="K851" s="63">
        <f ca="1">INDEX(H835:I898,MATCH(J851,H835:H898,0),2)</f>
        <v>64.213189103000005</v>
      </c>
      <c r="L851" s="64">
        <f>MATCH("Круг",$G$131:$G$194,0)</f>
        <v>3</v>
      </c>
    </row>
    <row r="852" spans="1:12" ht="13.5" thickBot="1" x14ac:dyDescent="0.25">
      <c r="A852" s="17">
        <v>14</v>
      </c>
      <c r="B852" s="9">
        <v>1388.8888888888882</v>
      </c>
      <c r="C852" s="9">
        <v>4.3498975203550803</v>
      </c>
      <c r="D852" s="9"/>
      <c r="E852" s="29">
        <f t="shared" si="152"/>
        <v>-492.50678755910047</v>
      </c>
      <c r="F852" s="2">
        <f t="shared" si="150"/>
        <v>-1298.6336703964</v>
      </c>
      <c r="G852" s="49" t="s">
        <v>20</v>
      </c>
      <c r="H852" s="9">
        <v>-49.281328691500001</v>
      </c>
      <c r="I852" s="9">
        <v>60.412496408599999</v>
      </c>
      <c r="J852" s="65">
        <f ca="1">INDEX(OFFSET(G835,L851,0,64-L851,2),MATCH("Круг",OFFSET(G835,L851,0,64-L851,1),0),2)</f>
        <v>-44.260910617999997</v>
      </c>
      <c r="K852" s="63">
        <f ca="1">INDEX(H835:I898,MATCH(J852,H835:H898,0),2)</f>
        <v>52.6954070771</v>
      </c>
      <c r="L852" s="66">
        <f ca="1">MATCH("Круг",OFFSET($G$131,L851,0,64-L851,1),0)+L851</f>
        <v>7</v>
      </c>
    </row>
    <row r="853" spans="1:12" ht="13.5" thickBot="1" x14ac:dyDescent="0.25">
      <c r="A853" s="17">
        <v>14</v>
      </c>
      <c r="B853" s="9">
        <v>1388.8888888889062</v>
      </c>
      <c r="C853" s="9">
        <v>4.8332194670612409</v>
      </c>
      <c r="D853" s="9"/>
      <c r="E853" s="29">
        <f t="shared" si="152"/>
        <v>167.41205591020139</v>
      </c>
      <c r="F853" s="2">
        <f t="shared" si="150"/>
        <v>-1378.7623251361999</v>
      </c>
      <c r="G853" s="52" t="s">
        <v>23</v>
      </c>
      <c r="H853" s="9">
        <v>-42.984897246599999</v>
      </c>
      <c r="I853" s="9">
        <v>69.028247375899994</v>
      </c>
      <c r="J853" s="65">
        <f ca="1">INDEX(OFFSET(G835,L852,0,64-L852,2),MATCH("Круг",OFFSET(G835,L852,0,64-L852,1),0),2)</f>
        <v>-13.462398054099999</v>
      </c>
      <c r="K853" s="63">
        <f ca="1">INDEX(H835:I898,MATCH(J853,H835:H898,0),2)</f>
        <v>76.424828856100007</v>
      </c>
      <c r="L853" s="66">
        <f t="shared" ref="L853:L861" ca="1" si="154">MATCH("Круг",OFFSET($G$131,L852,0,64-L852,1),0)+L852</f>
        <v>16</v>
      </c>
    </row>
    <row r="854" spans="1:12" ht="13.5" thickBot="1" x14ac:dyDescent="0.25">
      <c r="A854" s="17">
        <v>14</v>
      </c>
      <c r="B854" s="9">
        <v>1388.8888888888798</v>
      </c>
      <c r="C854" s="9">
        <v>5.3165414137673617</v>
      </c>
      <c r="D854" s="9"/>
      <c r="E854" s="29">
        <f t="shared" si="152"/>
        <v>788.9788149044</v>
      </c>
      <c r="F854" s="2">
        <f t="shared" si="150"/>
        <v>-1143.0331470745002</v>
      </c>
      <c r="G854" s="51" t="s">
        <v>22</v>
      </c>
      <c r="H854" s="9">
        <v>-41.128377461900001</v>
      </c>
      <c r="I854" s="9">
        <v>56.907880214899997</v>
      </c>
      <c r="J854" s="65">
        <f ca="1">INDEX(OFFSET(G835,L853,0,64-L853,2),MATCH("Круг",OFFSET(G835,L853,0,64-L853,1),0),2)</f>
        <v>-50.402336424399998</v>
      </c>
      <c r="K854" s="63">
        <f ca="1">INDEX(H835:I898,MATCH(J854,H835:H898,0),2)</f>
        <v>23.180011072700001</v>
      </c>
      <c r="L854" s="66">
        <f t="shared" ca="1" si="154"/>
        <v>21</v>
      </c>
    </row>
    <row r="855" spans="1:12" ht="13.5" thickBot="1" x14ac:dyDescent="0.25">
      <c r="A855" s="17">
        <v>14</v>
      </c>
      <c r="B855" s="9">
        <v>1388.8888888889305</v>
      </c>
      <c r="C855" s="9">
        <v>5.7998633604734717</v>
      </c>
      <c r="D855" s="9"/>
      <c r="E855" s="29">
        <f t="shared" si="152"/>
        <v>1229.8000356294997</v>
      </c>
      <c r="F855" s="2">
        <f t="shared" si="150"/>
        <v>-645.44885006079994</v>
      </c>
      <c r="G855" s="50" t="s">
        <v>19</v>
      </c>
      <c r="H855" s="9">
        <v>-50.402336424399998</v>
      </c>
      <c r="I855" s="9">
        <v>23.180011072700001</v>
      </c>
      <c r="J855" s="65">
        <f ca="1">INDEX(OFFSET(G835,L854,0,64-L854,2),MATCH("Круг",OFFSET(G835,L854,0,64-L854,1),0),2)</f>
        <v>-22.888322183300001</v>
      </c>
      <c r="K855" s="63">
        <f ca="1">INDEX(H835:I898,MATCH(J855,H835:H898,0),2)</f>
        <v>59.600366294899999</v>
      </c>
      <c r="L855" s="66">
        <f t="shared" ca="1" si="154"/>
        <v>23</v>
      </c>
    </row>
    <row r="856" spans="1:12" ht="13.5" thickBot="1" x14ac:dyDescent="0.25">
      <c r="A856" s="17">
        <v>14</v>
      </c>
      <c r="B856" s="9">
        <v>1944.4444444444</v>
      </c>
      <c r="C856" s="9">
        <v>0</v>
      </c>
      <c r="D856" s="9"/>
      <c r="E856" s="29">
        <f t="shared" si="152"/>
        <v>1944.4444444444</v>
      </c>
      <c r="F856" s="2">
        <f t="shared" si="150"/>
        <v>0</v>
      </c>
      <c r="G856" s="49" t="s">
        <v>20</v>
      </c>
      <c r="H856" s="9">
        <v>-29.735419194599999</v>
      </c>
      <c r="I856" s="9">
        <v>20.061509293299999</v>
      </c>
      <c r="J856" s="65">
        <f ca="1">INDEX(OFFSET(G835,L855,0,64-L855,2),MATCH("Круг",OFFSET(G835,L855,0,64-L855,1),0),2)</f>
        <v>-11.9172317385</v>
      </c>
      <c r="K856" s="63">
        <f ca="1">INDEX(H835:I898,MATCH(J856,H835:H898,0),2)</f>
        <v>62.373920072300002</v>
      </c>
      <c r="L856" s="66">
        <f t="shared" ca="1" si="154"/>
        <v>26</v>
      </c>
    </row>
    <row r="857" spans="1:12" ht="13.5" thickBot="1" x14ac:dyDescent="0.25">
      <c r="A857" s="17">
        <v>14</v>
      </c>
      <c r="B857" s="9">
        <v>1944.444444444473</v>
      </c>
      <c r="C857" s="9">
        <v>0.33069396353575897</v>
      </c>
      <c r="D857" s="9"/>
      <c r="E857" s="29">
        <f t="shared" si="152"/>
        <v>1839.0890810845999</v>
      </c>
      <c r="F857" s="2">
        <f t="shared" si="150"/>
        <v>631.36007900909999</v>
      </c>
      <c r="G857" s="50" t="s">
        <v>19</v>
      </c>
      <c r="H857" s="9">
        <v>-22.888322183300001</v>
      </c>
      <c r="I857" s="9">
        <v>59.600366294899999</v>
      </c>
      <c r="J857" s="65">
        <f ca="1">INDEX(OFFSET(G835,L856,0,64-L856,2),MATCH("Круг",OFFSET(G835,L856,0,64-L856,1),0),2)</f>
        <v>-11.959154274099999</v>
      </c>
      <c r="K857" s="63">
        <f ca="1">INDEX(H835:I898,MATCH(J857,H835:H898,0),2)</f>
        <v>46.154633589900001</v>
      </c>
      <c r="L857" s="66">
        <f t="shared" ca="1" si="154"/>
        <v>30</v>
      </c>
    </row>
    <row r="858" spans="1:12" ht="13.5" thickBot="1" x14ac:dyDescent="0.25">
      <c r="A858" s="17">
        <v>14</v>
      </c>
      <c r="B858" s="9">
        <v>1944.4444444444775</v>
      </c>
      <c r="C858" s="9">
        <v>0.6613879270715376</v>
      </c>
      <c r="D858" s="9"/>
      <c r="E858" s="29">
        <f t="shared" si="152"/>
        <v>1534.4398793819</v>
      </c>
      <c r="F858" s="2">
        <f t="shared" si="150"/>
        <v>1194.3024968965999</v>
      </c>
      <c r="G858" s="53" t="s">
        <v>24</v>
      </c>
      <c r="H858" s="9">
        <v>-7.2178724088999999</v>
      </c>
      <c r="I858" s="9">
        <v>64.928833544300005</v>
      </c>
      <c r="J858" s="65">
        <f ca="1">INDEX(OFFSET(G835,L857,0,64-L857,2),MATCH("Круг",OFFSET(G835,L857,0,64-L857,1),0),2)</f>
        <v>-66.621344027099994</v>
      </c>
      <c r="K858" s="63">
        <f ca="1">INDEX(H835:I898,MATCH(J858,H835:H898,0),2)</f>
        <v>57.2146838512</v>
      </c>
      <c r="L858" s="66">
        <f t="shared" ca="1" si="154"/>
        <v>34</v>
      </c>
    </row>
    <row r="859" spans="1:12" ht="13.5" thickBot="1" x14ac:dyDescent="0.25">
      <c r="A859" s="17">
        <v>14</v>
      </c>
      <c r="B859" s="9">
        <v>1944.4444444444632</v>
      </c>
      <c r="C859" s="9">
        <v>0.99208189060729379</v>
      </c>
      <c r="D859" s="9"/>
      <c r="E859" s="29">
        <f t="shared" si="152"/>
        <v>1063.5103074603001</v>
      </c>
      <c r="F859" s="2">
        <f t="shared" si="150"/>
        <v>1627.8237077327001</v>
      </c>
      <c r="G859" s="48" t="s">
        <v>21</v>
      </c>
      <c r="H859" s="9">
        <v>-27.680442234800001</v>
      </c>
      <c r="I859" s="9">
        <v>65.043484878900003</v>
      </c>
      <c r="J859" s="65">
        <f ca="1">INDEX(OFFSET(G835,L858,0,64-L858,2),MATCH("Круг",OFFSET(G835,L858,0,64-L858,1),0),2)</f>
        <v>-26.726281828600001</v>
      </c>
      <c r="K859" s="63">
        <f ca="1">INDEX(H835:I898,MATCH(J859,H835:H898,0),2)</f>
        <v>74.8749287391</v>
      </c>
      <c r="L859" s="66">
        <f t="shared" ca="1" si="154"/>
        <v>48</v>
      </c>
    </row>
    <row r="860" spans="1:12" ht="13.5" thickBot="1" x14ac:dyDescent="0.25">
      <c r="A860" s="17">
        <v>14</v>
      </c>
      <c r="B860" s="9">
        <v>1944.4444444444548</v>
      </c>
      <c r="C860" s="9">
        <v>1.3227758541430534</v>
      </c>
      <c r="D860" s="9"/>
      <c r="E860" s="29">
        <f t="shared" si="152"/>
        <v>477.33289166270038</v>
      </c>
      <c r="F860" s="2">
        <f t="shared" si="150"/>
        <v>1884.9449615486999</v>
      </c>
      <c r="G860" s="50" t="s">
        <v>19</v>
      </c>
      <c r="H860" s="9">
        <v>-11.9172317385</v>
      </c>
      <c r="I860" s="9">
        <v>62.373920072300002</v>
      </c>
      <c r="J860" s="65">
        <f ca="1">INDEX(OFFSET(G835,L859,0,64-L859,2),MATCH("Круг",OFFSET(G835,L859,0,64-L859,1),0),2)</f>
        <v>-17.474507551199999</v>
      </c>
      <c r="K860" s="63">
        <f ca="1">INDEX(H835:I898,MATCH(J860,H835:H898,0),2)</f>
        <v>104.50535164679999</v>
      </c>
      <c r="L860" s="66">
        <f t="shared" ca="1" si="154"/>
        <v>58</v>
      </c>
    </row>
    <row r="861" spans="1:12" ht="13.5" thickBot="1" x14ac:dyDescent="0.25">
      <c r="A861" s="17">
        <v>14</v>
      </c>
      <c r="B861" s="9">
        <v>1944.4444444444389</v>
      </c>
      <c r="C861" s="9">
        <v>1.6534698176788196</v>
      </c>
      <c r="D861" s="9"/>
      <c r="E861" s="29">
        <f t="shared" si="152"/>
        <v>-160.57094952949794</v>
      </c>
      <c r="F861" s="2">
        <f t="shared" si="150"/>
        <v>1937.8031808462999</v>
      </c>
      <c r="G861" s="51" t="s">
        <v>22</v>
      </c>
      <c r="H861" s="9">
        <v>-38.042969722199999</v>
      </c>
      <c r="I861" s="9">
        <v>84.348814717600007</v>
      </c>
      <c r="J861" s="65">
        <f ca="1">INDEX(OFFSET(G835,L860,0,64-L860,2),MATCH("Круг",OFFSET(G835,L860,0,64-L860,1),0),2)</f>
        <v>-14.776291087400001</v>
      </c>
      <c r="K861" s="63">
        <f ca="1">INDEX(H835:I898,MATCH(J861,H835:H898,0),2)</f>
        <v>66.283973107899996</v>
      </c>
      <c r="L861" s="66">
        <f t="shared" ca="1" si="154"/>
        <v>61</v>
      </c>
    </row>
    <row r="862" spans="1:12" ht="13.5" thickBot="1" x14ac:dyDescent="0.25">
      <c r="A862" s="17">
        <v>14</v>
      </c>
      <c r="B862" s="9">
        <v>1944.4444444444059</v>
      </c>
      <c r="C862" s="9">
        <v>1.9841637812146047</v>
      </c>
      <c r="D862" s="9"/>
      <c r="E862" s="29">
        <f t="shared" si="152"/>
        <v>-781.07443682520011</v>
      </c>
      <c r="F862" s="2">
        <f t="shared" si="150"/>
        <v>1780.6703573847999</v>
      </c>
      <c r="G862" s="52" t="s">
        <v>23</v>
      </c>
      <c r="H862" s="9">
        <v>-3.7635192447999999</v>
      </c>
      <c r="I862" s="9">
        <v>77.442228920100007</v>
      </c>
      <c r="J862" s="62">
        <f ca="1">INDEX(G835:H898,MATCH("Крест",OFFSET(G835,0,0,64,1),0),2)</f>
        <v>-40.887093329800003</v>
      </c>
      <c r="K862" s="63">
        <f ca="1">INDEX(H835:I898,MATCH(J862,H835:H898,0),2)</f>
        <v>51.0358912616</v>
      </c>
      <c r="L862" s="64">
        <f>MATCH("Крест",$G$67:$G$130,0)</f>
        <v>4</v>
      </c>
    </row>
    <row r="863" spans="1:12" ht="13.5" thickBot="1" x14ac:dyDescent="0.25">
      <c r="A863" s="17">
        <v>14</v>
      </c>
      <c r="B863" s="9">
        <v>1944.4444444444532</v>
      </c>
      <c r="C863" s="9">
        <v>2.3148577447503875</v>
      </c>
      <c r="D863" s="9"/>
      <c r="E863" s="29">
        <f t="shared" si="152"/>
        <v>-1316.9363892722997</v>
      </c>
      <c r="F863" s="2">
        <f t="shared" si="150"/>
        <v>1430.5742707533002</v>
      </c>
      <c r="G863" s="48" t="s">
        <v>21</v>
      </c>
      <c r="H863" s="9">
        <v>-30.9327840238</v>
      </c>
      <c r="I863" s="9">
        <v>86.910518455299993</v>
      </c>
      <c r="J863" s="65">
        <f ca="1">INDEX(OFFSET(G835,L862,0,64-L862,2),MATCH("Крест",OFFSET(G835,L862,0,64-L862,1),0),2)</f>
        <v>-27.834956655399999</v>
      </c>
      <c r="K863" s="63">
        <f ca="1">INDEX(H835:I898,MATCH(J863,H835:H898,0),2)</f>
        <v>74.663159894200007</v>
      </c>
      <c r="L863" s="66">
        <f ca="1">MATCH("Крест",OFFSET($G$67,L862,0,64-L862,1),0)+L862</f>
        <v>10</v>
      </c>
    </row>
    <row r="864" spans="1:12" ht="13.5" thickBot="1" x14ac:dyDescent="0.25">
      <c r="A864" s="17">
        <v>14</v>
      </c>
      <c r="B864" s="9">
        <v>1944.4444444444898</v>
      </c>
      <c r="C864" s="9">
        <v>2.6455517082861273</v>
      </c>
      <c r="D864" s="9"/>
      <c r="E864" s="29">
        <f t="shared" si="152"/>
        <v>-1710.0878495681998</v>
      </c>
      <c r="F864" s="2">
        <f t="shared" si="150"/>
        <v>925.45326423880033</v>
      </c>
      <c r="G864" s="50" t="s">
        <v>19</v>
      </c>
      <c r="H864" s="9">
        <v>-11.959154274099999</v>
      </c>
      <c r="I864" s="9">
        <v>46.154633589900001</v>
      </c>
      <c r="J864" s="65">
        <f ca="1">INDEX(OFFSET(G835,L863,0,64-L863,2),MATCH("Крест",OFFSET(G835,L863,0,64-L863,1),0),2)</f>
        <v>-30.766265219899999</v>
      </c>
      <c r="K864" s="63">
        <f ca="1">INDEX(H835:I898,MATCH(J864,H835:H898,0),2)</f>
        <v>56.877843262500001</v>
      </c>
      <c r="L864" s="66">
        <f t="shared" ref="L864:L872" ca="1" si="155">MATCH("Крест",OFFSET($G$67,L863,0,64-L863,1),0)+L863</f>
        <v>17</v>
      </c>
    </row>
    <row r="865" spans="1:12" ht="13.5" thickBot="1" x14ac:dyDescent="0.25">
      <c r="A865" s="17">
        <v>14</v>
      </c>
      <c r="B865" s="9">
        <v>1944.4444444444428</v>
      </c>
      <c r="C865" s="9">
        <v>2.9762456718218999</v>
      </c>
      <c r="D865" s="9"/>
      <c r="E865" s="29">
        <f t="shared" si="152"/>
        <v>-1917.9247566163999</v>
      </c>
      <c r="F865" s="2">
        <f t="shared" si="150"/>
        <v>320.04503665700042</v>
      </c>
      <c r="G865" s="51" t="s">
        <v>22</v>
      </c>
      <c r="H865" s="9">
        <v>-18.2450303627</v>
      </c>
      <c r="I865" s="9">
        <v>54.478793829600001</v>
      </c>
      <c r="J865" s="65">
        <f ca="1">INDEX(OFFSET(G835,L864,0,64-L864,2),MATCH("Крест",OFFSET(G835,L864,0,64-L864,1),0),2)</f>
        <v>-41.128377461900001</v>
      </c>
      <c r="K865" s="63">
        <f ca="1">INDEX(H835:I898,MATCH(J865,H835:H898,0),2)</f>
        <v>56.907880214899997</v>
      </c>
      <c r="L865" s="66">
        <f t="shared" ca="1" si="155"/>
        <v>20</v>
      </c>
    </row>
    <row r="866" spans="1:12" ht="13.5" thickBot="1" x14ac:dyDescent="0.25">
      <c r="A866" s="17">
        <v>14</v>
      </c>
      <c r="B866" s="9">
        <v>1944.4444444444428</v>
      </c>
      <c r="C866" s="9">
        <v>3.3069396353576863</v>
      </c>
      <c r="D866" s="9"/>
      <c r="E866" s="29">
        <f t="shared" si="152"/>
        <v>-1917.9247566164001</v>
      </c>
      <c r="F866" s="2">
        <f t="shared" si="150"/>
        <v>-320.04503665699997</v>
      </c>
      <c r="G866" s="49" t="s">
        <v>20</v>
      </c>
      <c r="H866" s="9">
        <v>-38.988650040800003</v>
      </c>
      <c r="I866" s="9">
        <v>78.295084909699995</v>
      </c>
      <c r="J866" s="65">
        <f ca="1">INDEX(OFFSET(G835,L865,0,64-L865,2),MATCH("Крест",OFFSET(G835,L865,0,64-L865,1),0),2)</f>
        <v>-38.042969722199999</v>
      </c>
      <c r="K866" s="63">
        <f ca="1">INDEX(H835:I898,MATCH(J866,H835:H898,0),2)</f>
        <v>84.348814717600007</v>
      </c>
      <c r="L866" s="66">
        <f t="shared" ca="1" si="155"/>
        <v>27</v>
      </c>
    </row>
    <row r="867" spans="1:12" ht="13.5" thickBot="1" x14ac:dyDescent="0.25">
      <c r="A867" s="17">
        <v>14</v>
      </c>
      <c r="B867" s="9">
        <v>1944.4444444444898</v>
      </c>
      <c r="C867" s="9">
        <v>3.6376335988934589</v>
      </c>
      <c r="D867" s="9"/>
      <c r="E867" s="29">
        <f t="shared" si="152"/>
        <v>-1710.0878495682</v>
      </c>
      <c r="F867" s="2">
        <f t="shared" si="150"/>
        <v>-925.45326423879987</v>
      </c>
      <c r="G867" s="52" t="s">
        <v>23</v>
      </c>
      <c r="H867" s="9">
        <v>-78.230161086099997</v>
      </c>
      <c r="I867" s="9">
        <v>67.634920968000003</v>
      </c>
      <c r="J867" s="65">
        <f ca="1">INDEX(OFFSET(G835,L866,0,64-L866,2),MATCH("Крест",OFFSET(G835,L866,0,64-L866,1),0),2)</f>
        <v>-18.2450303627</v>
      </c>
      <c r="K867" s="63">
        <f ca="1">INDEX(H835:I898,MATCH(J867,H835:H898,0),2)</f>
        <v>54.478793829600001</v>
      </c>
      <c r="L867" s="66">
        <f t="shared" ca="1" si="155"/>
        <v>31</v>
      </c>
    </row>
    <row r="868" spans="1:12" ht="13.5" thickBot="1" x14ac:dyDescent="0.25">
      <c r="A868" s="17">
        <v>14</v>
      </c>
      <c r="B868" s="9">
        <v>1944.4444444444532</v>
      </c>
      <c r="C868" s="9">
        <v>3.9683275624291987</v>
      </c>
      <c r="D868" s="9"/>
      <c r="E868" s="29">
        <f t="shared" si="152"/>
        <v>-1316.9363892722999</v>
      </c>
      <c r="F868" s="2">
        <f t="shared" si="150"/>
        <v>-1430.5742707532997</v>
      </c>
      <c r="G868" s="50" t="s">
        <v>19</v>
      </c>
      <c r="H868" s="9">
        <v>-66.621344027099994</v>
      </c>
      <c r="I868" s="9">
        <v>57.2146838512</v>
      </c>
      <c r="J868" s="65">
        <f ca="1">INDEX(OFFSET(G835,L867,0,64-L867,2),MATCH("Крест",OFFSET(G835,L867,0,64-L867,1),0),2)</f>
        <v>45.898150302600001</v>
      </c>
      <c r="K868" s="63">
        <f ca="1">INDEX(H835:I898,MATCH(J868,H835:H898,0),2)</f>
        <v>59.864045148199999</v>
      </c>
      <c r="L868" s="66">
        <f t="shared" ca="1" si="155"/>
        <v>45</v>
      </c>
    </row>
    <row r="869" spans="1:12" ht="13.5" thickBot="1" x14ac:dyDescent="0.25">
      <c r="A869" s="17">
        <v>14</v>
      </c>
      <c r="B869" s="9">
        <v>1944.4444444444059</v>
      </c>
      <c r="C869" s="9">
        <v>4.2990215259649815</v>
      </c>
      <c r="D869" s="9"/>
      <c r="E869" s="29">
        <f t="shared" si="152"/>
        <v>-781.07443682520056</v>
      </c>
      <c r="F869" s="2">
        <f t="shared" si="150"/>
        <v>-1780.6703573847997</v>
      </c>
      <c r="G869" s="54" t="s">
        <v>25</v>
      </c>
      <c r="H869" s="9">
        <v>-61.542917907499998</v>
      </c>
      <c r="I869" s="9">
        <v>62.005064940600001</v>
      </c>
      <c r="J869" s="65">
        <f ca="1">INDEX(OFFSET(G835,L868,0,64-L868,2),MATCH("Крест",OFFSET(G835,L868,0,64-L868,1),0),2)</f>
        <v>-44.2951918284</v>
      </c>
      <c r="K869" s="63">
        <f ca="1">INDEX(H835:I898,MATCH(J869,H835:H898,0),2)</f>
        <v>41.141460343200002</v>
      </c>
      <c r="L869" s="66">
        <f t="shared" ca="1" si="155"/>
        <v>50</v>
      </c>
    </row>
    <row r="870" spans="1:12" ht="13.5" thickBot="1" x14ac:dyDescent="0.25">
      <c r="A870" s="17">
        <v>14</v>
      </c>
      <c r="B870" s="9">
        <v>1944.4444444444389</v>
      </c>
      <c r="C870" s="9">
        <v>4.6297154895007662</v>
      </c>
      <c r="D870" s="9"/>
      <c r="E870" s="29">
        <f t="shared" si="152"/>
        <v>-160.57094952949927</v>
      </c>
      <c r="F870" s="2">
        <f t="shared" si="150"/>
        <v>-1937.8031808462999</v>
      </c>
      <c r="G870" s="53" t="s">
        <v>24</v>
      </c>
      <c r="H870" s="9">
        <v>-48.951375848300003</v>
      </c>
      <c r="I870" s="9">
        <v>56.673291857999999</v>
      </c>
      <c r="J870" s="65">
        <f ca="1">INDEX(OFFSET(G835,L869,0,64-L869,2),MATCH("Крест",OFFSET(G835,L869,0,64-L869,1),0),2)</f>
        <v>-55.001578800600001</v>
      </c>
      <c r="K870" s="63">
        <f ca="1">INDEX(H835:I898,MATCH(J870,H835:H898,0),2)</f>
        <v>74.595149303100001</v>
      </c>
      <c r="L870" s="66">
        <f t="shared" ca="1" si="155"/>
        <v>57</v>
      </c>
    </row>
    <row r="871" spans="1:12" ht="13.5" thickBot="1" x14ac:dyDescent="0.25">
      <c r="A871" s="17">
        <v>14</v>
      </c>
      <c r="B871" s="9">
        <v>1944.4444444444548</v>
      </c>
      <c r="C871" s="9">
        <v>4.960409453036533</v>
      </c>
      <c r="D871" s="9"/>
      <c r="E871" s="29">
        <f t="shared" si="152"/>
        <v>477.33289166270032</v>
      </c>
      <c r="F871" s="2">
        <f t="shared" si="150"/>
        <v>-1884.9449615486999</v>
      </c>
      <c r="G871" s="49" t="s">
        <v>20</v>
      </c>
      <c r="H871" s="9">
        <v>-18.678757715900002</v>
      </c>
      <c r="I871" s="9">
        <v>85.371111432099994</v>
      </c>
      <c r="J871" s="65">
        <f ca="1">INDEX(OFFSET(G835,L870,0,64-L870,2),MATCH("Крест",OFFSET(G835,L870,0,64-L870,1),0),2)</f>
        <v>-20.250190967399998</v>
      </c>
      <c r="K871" s="63">
        <f ca="1">INDEX(H835:I898,MATCH(J871,H835:H898,0),2)</f>
        <v>105.21954519640001</v>
      </c>
      <c r="L871" s="66">
        <f t="shared" ca="1" si="155"/>
        <v>60</v>
      </c>
    </row>
    <row r="872" spans="1:12" ht="13.5" thickBot="1" x14ac:dyDescent="0.25">
      <c r="A872" s="17">
        <v>14</v>
      </c>
      <c r="B872" s="9">
        <v>1944.4444444444632</v>
      </c>
      <c r="C872" s="9">
        <v>5.2911034165722928</v>
      </c>
      <c r="D872" s="9"/>
      <c r="E872" s="29">
        <f t="shared" si="152"/>
        <v>1063.5103074603001</v>
      </c>
      <c r="F872" s="2">
        <f t="shared" si="150"/>
        <v>-1627.8237077327001</v>
      </c>
      <c r="G872" s="54" t="s">
        <v>25</v>
      </c>
      <c r="H872" s="9">
        <v>-17.315828293900001</v>
      </c>
      <c r="I872" s="9">
        <v>76.920659776500003</v>
      </c>
      <c r="J872" s="65">
        <f ca="1">INDEX(OFFSET(G835,L871,0,64-L871,2),MATCH("Крест",OFFSET(G835,L871,0,64-L871,1),0),2)</f>
        <v>23.499672434699999</v>
      </c>
      <c r="K872" s="63">
        <f ca="1">INDEX(H835:I898,MATCH(J872,H835:H898,0),2)</f>
        <v>56.009303476500001</v>
      </c>
      <c r="L872" s="69">
        <f t="shared" ca="1" si="155"/>
        <v>64</v>
      </c>
    </row>
    <row r="873" spans="1:12" ht="13.5" thickBot="1" x14ac:dyDescent="0.25">
      <c r="A873" s="17">
        <v>14</v>
      </c>
      <c r="B873" s="9">
        <v>1944.4444444444775</v>
      </c>
      <c r="C873" s="9">
        <v>5.621797380108049</v>
      </c>
      <c r="D873" s="9"/>
      <c r="E873" s="29">
        <f t="shared" si="152"/>
        <v>1534.4398793819</v>
      </c>
      <c r="F873" s="2">
        <f t="shared" si="150"/>
        <v>-1194.3024968965999</v>
      </c>
      <c r="G873" s="48" t="s">
        <v>21</v>
      </c>
      <c r="H873" s="9">
        <v>-14.8829653192</v>
      </c>
      <c r="I873" s="9">
        <v>69.147691566099994</v>
      </c>
      <c r="J873" s="62">
        <f ca="1">INDEX(G835:H898,MATCH("ГорЛиния",OFFSET(G835,0,0,64,1),0),2)</f>
        <v>-14.6746901073</v>
      </c>
      <c r="K873" s="63">
        <f ca="1">INDEX(H835:I898,MATCH(J873,H835:H898,0),2)</f>
        <v>63.489946189000001</v>
      </c>
      <c r="L873" s="64">
        <f>MATCH("ГорЛиния",$G$67:$G$130,0)</f>
        <v>5</v>
      </c>
    </row>
    <row r="874" spans="1:12" ht="13.5" thickBot="1" x14ac:dyDescent="0.25">
      <c r="A874" s="17">
        <v>14</v>
      </c>
      <c r="B874" s="9">
        <v>1944.444444444473</v>
      </c>
      <c r="C874" s="9">
        <v>5.9524913436438274</v>
      </c>
      <c r="D874" s="9"/>
      <c r="E874" s="29">
        <f t="shared" si="152"/>
        <v>1839.0890810845999</v>
      </c>
      <c r="F874" s="2">
        <f t="shared" si="150"/>
        <v>-631.36007900910022</v>
      </c>
      <c r="G874" s="52" t="s">
        <v>23</v>
      </c>
      <c r="H874" s="9">
        <v>-13.561064847400001</v>
      </c>
      <c r="I874" s="9">
        <v>82.268542523700006</v>
      </c>
      <c r="J874" s="65">
        <f ca="1">INDEX(OFFSET(G835,L873,0,64-L873,2),MATCH("ГорЛиния",OFFSET(G835,L873,0,64-L873,1),0),2)</f>
        <v>-36.463508254300002</v>
      </c>
      <c r="K874" s="63">
        <f ca="1">INDEX(H835:I898,MATCH(J874,H835:H898,0),2)</f>
        <v>64.837296523199996</v>
      </c>
      <c r="L874" s="66">
        <f ca="1">MATCH("ГорЛиния",OFFSET($G$67,L873,0,64-L873,1),0)+L873</f>
        <v>11</v>
      </c>
    </row>
    <row r="875" spans="1:12" ht="13.5" thickBot="1" x14ac:dyDescent="0.25">
      <c r="A875" s="17">
        <v>14</v>
      </c>
      <c r="B875" s="9">
        <v>2500</v>
      </c>
      <c r="C875" s="9">
        <v>0</v>
      </c>
      <c r="D875" s="9"/>
      <c r="E875" s="29">
        <f t="shared" si="152"/>
        <v>2500</v>
      </c>
      <c r="F875" s="2">
        <f t="shared" si="150"/>
        <v>0</v>
      </c>
      <c r="G875" s="54" t="s">
        <v>25</v>
      </c>
      <c r="H875" s="9">
        <v>39.084942850899999</v>
      </c>
      <c r="I875" s="9">
        <v>76.724163669500001</v>
      </c>
      <c r="J875" s="65">
        <f ca="1">INDEX(OFFSET(G835,L874,0,64-L874,2),MATCH("ГорЛиния",OFFSET(G835,L874,0,64-L874,1),0),2)</f>
        <v>-42.984897246599999</v>
      </c>
      <c r="K875" s="63">
        <f ca="1">INDEX(H835:I898,MATCH(J875,H835:H898,0),2)</f>
        <v>69.028247375899994</v>
      </c>
      <c r="L875" s="66">
        <f t="shared" ref="L875:L880" ca="1" si="156">MATCH("ГорЛиния",OFFSET($G$67,L874,0,64-L874,1),0)+L874</f>
        <v>19</v>
      </c>
    </row>
    <row r="876" spans="1:12" ht="13.5" thickBot="1" x14ac:dyDescent="0.25">
      <c r="A876" s="17">
        <v>14</v>
      </c>
      <c r="B876" s="9">
        <v>2500.0000000000277</v>
      </c>
      <c r="C876" s="9">
        <v>0.26179938779914569</v>
      </c>
      <c r="D876" s="9"/>
      <c r="E876" s="29">
        <f t="shared" si="152"/>
        <v>2414.8145657227001</v>
      </c>
      <c r="F876" s="2">
        <f t="shared" si="150"/>
        <v>647.04761275630005</v>
      </c>
      <c r="G876" s="52" t="s">
        <v>23</v>
      </c>
      <c r="H876" s="9">
        <v>69.808929785100005</v>
      </c>
      <c r="I876" s="9">
        <v>62.252125123200003</v>
      </c>
      <c r="J876" s="65">
        <f ca="1">INDEX(OFFSET(G835,L875,0,64-L875,2),MATCH("ГорЛиния",OFFSET(G835,L875,0,64-L875,1),0),2)</f>
        <v>-3.7635192447999999</v>
      </c>
      <c r="K876" s="63">
        <f ca="1">INDEX(H835:I898,MATCH(J876,H835:H898,0),2)</f>
        <v>77.442228920100007</v>
      </c>
      <c r="L876" s="66">
        <f t="shared" ca="1" si="156"/>
        <v>28</v>
      </c>
    </row>
    <row r="877" spans="1:12" ht="13.5" thickBot="1" x14ac:dyDescent="0.25">
      <c r="A877" s="17">
        <v>14</v>
      </c>
      <c r="B877" s="9">
        <v>2500</v>
      </c>
      <c r="C877" s="9">
        <v>0.52359877559829826</v>
      </c>
      <c r="D877" s="9"/>
      <c r="E877" s="29">
        <f t="shared" si="152"/>
        <v>2165.0635094610975</v>
      </c>
      <c r="F877" s="2">
        <f t="shared" si="150"/>
        <v>1249.9999999999986</v>
      </c>
      <c r="G877" s="49" t="s">
        <v>20</v>
      </c>
      <c r="H877" s="9">
        <v>45.8725114354</v>
      </c>
      <c r="I877" s="9">
        <v>77.072043061200006</v>
      </c>
      <c r="J877" s="65">
        <f ca="1">INDEX(OFFSET(G835,L876,0,64-L876,2),MATCH("ГорЛиния",OFFSET(G835,L876,0,64-L876,1),0),2)</f>
        <v>-78.230161086099997</v>
      </c>
      <c r="K877" s="63">
        <f ca="1">INDEX(H835:I898,MATCH(J877,H835:H898,0),2)</f>
        <v>67.634920968000003</v>
      </c>
      <c r="L877" s="66">
        <f t="shared" ca="1" si="156"/>
        <v>33</v>
      </c>
    </row>
    <row r="878" spans="1:12" ht="13.5" thickBot="1" x14ac:dyDescent="0.25">
      <c r="A878" s="17">
        <v>14</v>
      </c>
      <c r="B878" s="9">
        <v>2500.0000000000441</v>
      </c>
      <c r="C878" s="9">
        <v>0.78539816339744828</v>
      </c>
      <c r="D878" s="9"/>
      <c r="E878" s="29">
        <f t="shared" si="152"/>
        <v>1767.7669529664001</v>
      </c>
      <c r="F878" s="2">
        <f t="shared" si="150"/>
        <v>1767.7669529663999</v>
      </c>
      <c r="G878" s="54" t="s">
        <v>25</v>
      </c>
      <c r="H878" s="9">
        <v>44.004191249400002</v>
      </c>
      <c r="I878" s="9">
        <v>65.803116159499993</v>
      </c>
      <c r="J878" s="65">
        <f ca="1">INDEX(OFFSET(G835,L877,0,64-L877,2),MATCH("ГорЛиния",OFFSET(G835,L877,0,64-L877,1),0),2)</f>
        <v>-13.561064847400001</v>
      </c>
      <c r="K878" s="63">
        <f ca="1">INDEX(H835:I898,MATCH(J878,H835:H898,0),2)</f>
        <v>82.268542523700006</v>
      </c>
      <c r="L878" s="66">
        <f t="shared" ca="1" si="156"/>
        <v>40</v>
      </c>
    </row>
    <row r="879" spans="1:12" ht="13.5" thickBot="1" x14ac:dyDescent="0.25">
      <c r="A879" s="17">
        <v>14</v>
      </c>
      <c r="B879" s="9">
        <v>2500</v>
      </c>
      <c r="C879" s="9">
        <v>1.0471975511965983</v>
      </c>
      <c r="D879" s="9"/>
      <c r="E879" s="29">
        <f t="shared" si="152"/>
        <v>1249.9999999999989</v>
      </c>
      <c r="F879" s="2">
        <f t="shared" si="150"/>
        <v>2165.0635094610975</v>
      </c>
      <c r="G879" s="51" t="s">
        <v>22</v>
      </c>
      <c r="H879" s="9">
        <v>45.898150302600001</v>
      </c>
      <c r="I879" s="9">
        <v>59.864045148199999</v>
      </c>
      <c r="J879" s="65">
        <f ca="1">INDEX(OFFSET(G835,L878,0,64-L878,2),MATCH("ГорЛиния",OFFSET(G835,L878,0,64-L878,1),0),2)</f>
        <v>69.808929785100005</v>
      </c>
      <c r="K879" s="63">
        <f ca="1">INDEX(H835:I898,MATCH(J879,H835:H898,0),2)</f>
        <v>62.252125123200003</v>
      </c>
      <c r="L879" s="66">
        <f t="shared" ca="1" si="156"/>
        <v>42</v>
      </c>
    </row>
    <row r="880" spans="1:12" ht="13.5" thickBot="1" x14ac:dyDescent="0.25">
      <c r="A880" s="17">
        <v>14</v>
      </c>
      <c r="B880" s="9">
        <v>2500.0000000000277</v>
      </c>
      <c r="C880" s="9">
        <v>1.3089969389957512</v>
      </c>
      <c r="D880" s="9"/>
      <c r="E880" s="29">
        <f t="shared" si="152"/>
        <v>647.04761275629926</v>
      </c>
      <c r="F880" s="2">
        <f t="shared" si="150"/>
        <v>2414.8145657227001</v>
      </c>
      <c r="G880" s="53" t="s">
        <v>24</v>
      </c>
      <c r="H880" s="9">
        <v>-44.704647741700001</v>
      </c>
      <c r="I880" s="9">
        <v>95.646356453199999</v>
      </c>
      <c r="J880" s="65">
        <f ca="1">INDEX(OFFSET(G835,L879,0,64-L879,2),MATCH("ГорЛиния",OFFSET(G835,L879,0,64-L879,1),0),2)</f>
        <v>-42.567989757799999</v>
      </c>
      <c r="K880" s="63">
        <f ca="1">INDEX(H835:I898,MATCH(J880,H835:H898,0),2)</f>
        <v>70.869843572299999</v>
      </c>
      <c r="L880" s="69">
        <f t="shared" ca="1" si="156"/>
        <v>52</v>
      </c>
    </row>
    <row r="881" spans="1:12" ht="13.5" thickBot="1" x14ac:dyDescent="0.25">
      <c r="A881" s="17">
        <v>14</v>
      </c>
      <c r="B881" s="9">
        <v>2500</v>
      </c>
      <c r="C881" s="9">
        <v>1.5707963267948966</v>
      </c>
      <c r="D881" s="9"/>
      <c r="E881" s="29">
        <f t="shared" si="152"/>
        <v>1.531435568635775E-13</v>
      </c>
      <c r="F881" s="2">
        <f t="shared" si="150"/>
        <v>2500</v>
      </c>
      <c r="G881" s="49" t="s">
        <v>20</v>
      </c>
      <c r="H881" s="9">
        <v>-39.6990077699</v>
      </c>
      <c r="I881" s="9">
        <v>65.607111922300007</v>
      </c>
      <c r="J881" s="62">
        <f ca="1">INDEX(G835:H898,MATCH("Квадрат",OFFSET(G835,0,0,64,1),0),2)</f>
        <v>-30.2715987618</v>
      </c>
      <c r="K881" s="63">
        <f ca="1">INDEX(H835:I898,MATCH(J881,H835:H898,0),2)</f>
        <v>64.325147388600001</v>
      </c>
      <c r="L881" s="64">
        <f>MATCH("Квадрат",$G$67:$G$130,0)</f>
        <v>6</v>
      </c>
    </row>
    <row r="882" spans="1:12" ht="13.5" thickBot="1" x14ac:dyDescent="0.25">
      <c r="A882" s="17">
        <v>14</v>
      </c>
      <c r="B882" s="9">
        <v>2500.0000000000277</v>
      </c>
      <c r="C882" s="9">
        <v>1.8325957145940419</v>
      </c>
      <c r="D882" s="9"/>
      <c r="E882" s="29">
        <f t="shared" si="152"/>
        <v>-647.04761275629903</v>
      </c>
      <c r="F882" s="2">
        <f t="shared" si="150"/>
        <v>2414.8145657227001</v>
      </c>
      <c r="G882" s="50" t="s">
        <v>19</v>
      </c>
      <c r="H882" s="9">
        <v>-26.726281828600001</v>
      </c>
      <c r="I882" s="9">
        <v>74.8749287391</v>
      </c>
      <c r="J882" s="65">
        <f ca="1">INDEX(OFFSET(G835,L881,0,64-L881,2),MATCH("Квадрат",OFFSET(G835,L881,0,64-L881,1),0),2)</f>
        <v>-32.428159457299998</v>
      </c>
      <c r="K882" s="63">
        <f ca="1">INDEX(H835:I898,MATCH(J882,H835:H898,0),2)</f>
        <v>31.1206141961</v>
      </c>
      <c r="L882" s="66">
        <f ca="1">MATCH("Квадрат",OFFSET($G$67,L881,0,64-L881,1),0)+L881</f>
        <v>9</v>
      </c>
    </row>
    <row r="883" spans="1:12" ht="13.5" thickBot="1" x14ac:dyDescent="0.25">
      <c r="A883" s="17">
        <v>14</v>
      </c>
      <c r="B883" s="9">
        <v>2500</v>
      </c>
      <c r="C883" s="9">
        <v>2.0943951023931948</v>
      </c>
      <c r="D883" s="9"/>
      <c r="E883" s="29">
        <f t="shared" si="152"/>
        <v>-1249.9999999999984</v>
      </c>
      <c r="F883" s="2">
        <f t="shared" si="150"/>
        <v>2165.0635094610975</v>
      </c>
      <c r="G883" s="54" t="s">
        <v>25</v>
      </c>
      <c r="H883" s="9">
        <v>-37.119743090500002</v>
      </c>
      <c r="I883" s="9">
        <v>67.078181658199995</v>
      </c>
      <c r="J883" s="65">
        <f ca="1">INDEX(OFFSET(G835,L882,0,64-L882,2),MATCH("Квадрат",OFFSET(G835,L882,0,64-L882,1),0),2)</f>
        <v>-12.8590531192</v>
      </c>
      <c r="K883" s="63">
        <f ca="1">INDEX(H835:I898,MATCH(J883,H835:H898,0),2)</f>
        <v>102.2238196995</v>
      </c>
      <c r="L883" s="66">
        <f t="shared" ref="L883:L889" ca="1" si="157">MATCH("Квадрат",OFFSET($G$67,L882,0,64-L882,1),0)+L882</f>
        <v>13</v>
      </c>
    </row>
    <row r="884" spans="1:12" ht="13.5" thickBot="1" x14ac:dyDescent="0.25">
      <c r="A884" s="17">
        <v>14</v>
      </c>
      <c r="B884" s="9">
        <v>2500.0000000000441</v>
      </c>
      <c r="C884" s="9">
        <v>2.3561944901923448</v>
      </c>
      <c r="D884" s="9"/>
      <c r="E884" s="29">
        <f t="shared" si="152"/>
        <v>-1767.7669529663999</v>
      </c>
      <c r="F884" s="2">
        <f t="shared" si="150"/>
        <v>1767.7669529664001</v>
      </c>
      <c r="G884" s="51" t="s">
        <v>22</v>
      </c>
      <c r="H884" s="9">
        <v>-44.2951918284</v>
      </c>
      <c r="I884" s="9">
        <v>41.141460343200002</v>
      </c>
      <c r="J884" s="65">
        <f ca="1">INDEX(OFFSET(G835,L883,0,64-L883,2),MATCH("Квадрат",OFFSET(G835,L883,0,64-L883,1),0),2)</f>
        <v>-7.2178724088999999</v>
      </c>
      <c r="K884" s="63">
        <f ca="1">INDEX(H835:I898,MATCH(J884,H835:H898,0),2)</f>
        <v>64.928833544300005</v>
      </c>
      <c r="L884" s="66">
        <f t="shared" ca="1" si="157"/>
        <v>24</v>
      </c>
    </row>
    <row r="885" spans="1:12" ht="13.5" thickBot="1" x14ac:dyDescent="0.25">
      <c r="A885" s="17">
        <v>14</v>
      </c>
      <c r="B885" s="9">
        <v>2500</v>
      </c>
      <c r="C885" s="9">
        <v>2.6179938779914949</v>
      </c>
      <c r="D885" s="9"/>
      <c r="E885" s="29">
        <f t="shared" si="152"/>
        <v>-2165.0635094610975</v>
      </c>
      <c r="F885" s="2">
        <f t="shared" si="150"/>
        <v>1249.9999999999989</v>
      </c>
      <c r="G885" s="53" t="s">
        <v>24</v>
      </c>
      <c r="H885" s="9">
        <v>-50.469102258699998</v>
      </c>
      <c r="I885" s="9">
        <v>38.521487068299997</v>
      </c>
      <c r="J885" s="65">
        <f ca="1">INDEX(OFFSET(G835,L884,0,64-L884,2),MATCH("Квадрат",OFFSET(G835,L884,0,64-L884,1),0),2)</f>
        <v>-48.951375848300003</v>
      </c>
      <c r="K885" s="63">
        <f ca="1">INDEX(H835:I898,MATCH(J885,H835:H898,0),2)</f>
        <v>56.673291857999999</v>
      </c>
      <c r="L885" s="66">
        <f t="shared" ca="1" si="157"/>
        <v>36</v>
      </c>
    </row>
    <row r="886" spans="1:12" ht="13.5" thickBot="1" x14ac:dyDescent="0.25">
      <c r="A886" s="17">
        <v>14</v>
      </c>
      <c r="B886" s="9">
        <v>2500.0000000000277</v>
      </c>
      <c r="C886" s="9">
        <v>2.8797932657906475</v>
      </c>
      <c r="D886" s="9"/>
      <c r="E886" s="29">
        <f t="shared" si="152"/>
        <v>-2414.8145657226996</v>
      </c>
      <c r="F886" s="2">
        <f t="shared" si="150"/>
        <v>647.04761275630005</v>
      </c>
      <c r="G886" s="52" t="s">
        <v>23</v>
      </c>
      <c r="H886" s="9">
        <v>-42.567989757799999</v>
      </c>
      <c r="I886" s="9">
        <v>70.869843572299999</v>
      </c>
      <c r="J886" s="65">
        <f ca="1">INDEX(OFFSET(G835,L885,0,64-L885,2),MATCH("Квадрат",OFFSET(G835,L885,0,64-L885,1),0),2)</f>
        <v>-44.704647741700001</v>
      </c>
      <c r="K886" s="63">
        <f ca="1">INDEX(H835:I898,MATCH(J886,H835:H898,0),2)</f>
        <v>95.646356453199999</v>
      </c>
      <c r="L886" s="66">
        <f t="shared" ca="1" si="157"/>
        <v>46</v>
      </c>
    </row>
    <row r="887" spans="1:12" ht="13.5" thickBot="1" x14ac:dyDescent="0.25">
      <c r="A887" s="17">
        <v>14</v>
      </c>
      <c r="B887" s="9">
        <v>2500</v>
      </c>
      <c r="C887" s="9">
        <v>3.1415926535897931</v>
      </c>
      <c r="D887" s="9"/>
      <c r="E887" s="29">
        <f t="shared" si="152"/>
        <v>-2500</v>
      </c>
      <c r="F887" s="2">
        <f t="shared" si="150"/>
        <v>3.06287113727155E-13</v>
      </c>
      <c r="G887" s="48" t="s">
        <v>21</v>
      </c>
      <c r="H887" s="9">
        <v>-64.339307042800002</v>
      </c>
      <c r="I887" s="9">
        <v>70.059702641000001</v>
      </c>
      <c r="J887" s="65">
        <f ca="1">INDEX(OFFSET(G835,L886,0,64-L886,2),MATCH("Квадрат",OFFSET(G835,L886,0,64-L886,1),0),2)</f>
        <v>-50.469102258699998</v>
      </c>
      <c r="K887" s="63">
        <f ca="1">INDEX(H835:I898,MATCH(J887,H835:H898,0),2)</f>
        <v>38.521487068299997</v>
      </c>
      <c r="L887" s="66">
        <f t="shared" ca="1" si="157"/>
        <v>51</v>
      </c>
    </row>
    <row r="888" spans="1:12" ht="13.5" thickBot="1" x14ac:dyDescent="0.25">
      <c r="A888" s="17">
        <v>14</v>
      </c>
      <c r="B888" s="9">
        <v>2500.0000000000277</v>
      </c>
      <c r="C888" s="9">
        <v>3.4033920413889387</v>
      </c>
      <c r="D888" s="9"/>
      <c r="E888" s="29">
        <f t="shared" si="152"/>
        <v>-2414.8145657227001</v>
      </c>
      <c r="F888" s="2">
        <f t="shared" si="150"/>
        <v>-647.04761275629949</v>
      </c>
      <c r="G888" s="54" t="s">
        <v>25</v>
      </c>
      <c r="H888" s="9">
        <v>-44.8799513417</v>
      </c>
      <c r="I888" s="9">
        <v>84.460886740199996</v>
      </c>
      <c r="J888" s="65">
        <f ca="1">INDEX(OFFSET(G835,L887,0,64-L887,2),MATCH("Квадрат",OFFSET(G835,L887,0,64-L887,1),0),2)</f>
        <v>-28.025474091900001</v>
      </c>
      <c r="K888" s="63">
        <f ca="1">INDEX(H835:I898,MATCH(J888,H835:H898,0),2)</f>
        <v>77.809564155499999</v>
      </c>
      <c r="L888" s="66">
        <f t="shared" ca="1" si="157"/>
        <v>55</v>
      </c>
    </row>
    <row r="889" spans="1:12" ht="13.5" thickBot="1" x14ac:dyDescent="0.25">
      <c r="A889" s="17">
        <v>14</v>
      </c>
      <c r="B889" s="9">
        <v>2500</v>
      </c>
      <c r="C889" s="9">
        <v>3.6651914291880914</v>
      </c>
      <c r="D889" s="9"/>
      <c r="E889" s="29">
        <f t="shared" si="152"/>
        <v>-2165.0635094610975</v>
      </c>
      <c r="F889" s="2">
        <f t="shared" si="150"/>
        <v>-1249.9999999999984</v>
      </c>
      <c r="G889" s="53" t="s">
        <v>24</v>
      </c>
      <c r="H889" s="9">
        <v>-28.025474091900001</v>
      </c>
      <c r="I889" s="9">
        <v>77.809564155499999</v>
      </c>
      <c r="J889" s="65">
        <f ca="1">INDEX(OFFSET(G835,L888,0,64-L888,2),MATCH("Квадрат",OFFSET(G835,L888,0,64-L888,1),0),2)</f>
        <v>17.2100223403</v>
      </c>
      <c r="K889" s="63">
        <f ca="1">INDEX(H835:I898,MATCH(J889,H835:H898,0),2)</f>
        <v>68.848184108300003</v>
      </c>
      <c r="L889" s="69">
        <f t="shared" ca="1" si="157"/>
        <v>62</v>
      </c>
    </row>
    <row r="890" spans="1:12" ht="13.5" thickBot="1" x14ac:dyDescent="0.25">
      <c r="A890" s="17">
        <v>14</v>
      </c>
      <c r="B890" s="9">
        <v>2500.0000000000441</v>
      </c>
      <c r="C890" s="9">
        <v>3.9269908169872414</v>
      </c>
      <c r="D890" s="9"/>
      <c r="E890" s="29">
        <f t="shared" si="152"/>
        <v>-1767.7669529664004</v>
      </c>
      <c r="F890" s="2">
        <f t="shared" si="150"/>
        <v>-1767.7669529663999</v>
      </c>
      <c r="G890" s="48" t="s">
        <v>21</v>
      </c>
      <c r="H890" s="9">
        <v>-45.0952188491</v>
      </c>
      <c r="I890" s="9">
        <v>79.778057475799997</v>
      </c>
      <c r="J890" s="62">
        <f ca="1">INDEX(G835:H898,MATCH("Зигзаг",OFFSET(G835,0,0,64,1),0),2)</f>
        <v>-46.445362815199999</v>
      </c>
      <c r="K890" s="63">
        <f ca="1">INDEX(H835:I898,MATCH(J890,H835:H898,0),2)</f>
        <v>60.3740319423</v>
      </c>
      <c r="L890" s="64">
        <f>MATCH("Зигзаг",$G$67:$G$130,0)</f>
        <v>8</v>
      </c>
    </row>
    <row r="891" spans="1:12" ht="13.5" thickBot="1" x14ac:dyDescent="0.25">
      <c r="A891" s="17">
        <v>14</v>
      </c>
      <c r="B891" s="9">
        <v>2500</v>
      </c>
      <c r="C891" s="9">
        <v>4.1887902047863914</v>
      </c>
      <c r="D891" s="9"/>
      <c r="E891" s="29">
        <f t="shared" si="152"/>
        <v>-1249.9999999999991</v>
      </c>
      <c r="F891" s="2">
        <f t="shared" si="150"/>
        <v>-2165.0635094610971</v>
      </c>
      <c r="G891" s="51" t="s">
        <v>22</v>
      </c>
      <c r="H891" s="9">
        <v>-55.001578800600001</v>
      </c>
      <c r="I891" s="9">
        <v>74.595149303100001</v>
      </c>
      <c r="J891" s="65">
        <f ca="1">INDEX(OFFSET(G835,L890,0,64-L890,2),MATCH("зигзаг",OFFSET(G835,L890,0,64-L890,1),0),2)</f>
        <v>-2.9203720214</v>
      </c>
      <c r="K891" s="63">
        <f ca="1">INDEX(H835:I898,MATCH(J891,H835:H898,0),2)</f>
        <v>64.817636651800001</v>
      </c>
      <c r="L891" s="66">
        <f ca="1">MATCH("Зигзаг",OFFSET($G$67,L890,0,64-L890,1),0)+L890</f>
        <v>12</v>
      </c>
    </row>
    <row r="892" spans="1:12" ht="13.5" thickBot="1" x14ac:dyDescent="0.25">
      <c r="A892" s="17">
        <v>14</v>
      </c>
      <c r="B892" s="9">
        <v>2500.0000000000277</v>
      </c>
      <c r="C892" s="9">
        <v>4.4505895925855441</v>
      </c>
      <c r="D892" s="9"/>
      <c r="E892" s="29">
        <f t="shared" si="152"/>
        <v>-647.04761275630017</v>
      </c>
      <c r="F892" s="2">
        <f t="shared" si="150"/>
        <v>-2414.8145657226996</v>
      </c>
      <c r="G892" s="50" t="s">
        <v>19</v>
      </c>
      <c r="H892" s="9">
        <v>-17.474507551199999</v>
      </c>
      <c r="I892" s="9">
        <v>104.50535164679999</v>
      </c>
      <c r="J892" s="65">
        <f ca="1">INDEX(OFFSET(G835,L891,0,64-L891,2),MATCH("зигзаг",OFFSET(G835,L891,0,64-L891,1),0),2)</f>
        <v>-42.650588442999997</v>
      </c>
      <c r="K892" s="63">
        <f ca="1">INDEX(H835:I898,MATCH(J892,H835:H898,0),2)</f>
        <v>63.613333595599997</v>
      </c>
      <c r="L892" s="66">
        <f t="shared" ref="L892:L898" ca="1" si="158">MATCH("Зигзаг",OFFSET($G$67,L891,0,64-L891,1),0)+L891</f>
        <v>15</v>
      </c>
    </row>
    <row r="893" spans="1:12" ht="13.5" thickBot="1" x14ac:dyDescent="0.25">
      <c r="A893" s="17">
        <v>14</v>
      </c>
      <c r="B893" s="9">
        <v>2500</v>
      </c>
      <c r="C893" s="9">
        <v>4.7123889803846897</v>
      </c>
      <c r="D893" s="9"/>
      <c r="E893" s="29">
        <f t="shared" si="152"/>
        <v>-4.594306705907325E-13</v>
      </c>
      <c r="F893" s="2">
        <f t="shared" si="150"/>
        <v>-2500</v>
      </c>
      <c r="G893" s="48" t="s">
        <v>21</v>
      </c>
      <c r="H893" s="9">
        <v>-25.213908903499998</v>
      </c>
      <c r="I893" s="9">
        <v>85.808987101900001</v>
      </c>
      <c r="J893" s="65">
        <f ca="1">INDEX(OFFSET(G835,L892,0,64-L892,2),MATCH("зигзаг",OFFSET(G835,L892,0,64-L892,1),0),2)</f>
        <v>-61.542917907499998</v>
      </c>
      <c r="K893" s="63">
        <f ca="1">INDEX(H835:I898,MATCH(J893,H835:H898,0),2)</f>
        <v>62.005064940600001</v>
      </c>
      <c r="L893" s="66">
        <f t="shared" ca="1" si="158"/>
        <v>35</v>
      </c>
    </row>
    <row r="894" spans="1:12" ht="13.5" thickBot="1" x14ac:dyDescent="0.25">
      <c r="A894" s="17">
        <v>14</v>
      </c>
      <c r="B894" s="9">
        <v>2500.0000000000277</v>
      </c>
      <c r="C894" s="9">
        <v>4.9741883681838353</v>
      </c>
      <c r="D894" s="9"/>
      <c r="E894" s="29">
        <f t="shared" si="152"/>
        <v>647.04761275629926</v>
      </c>
      <c r="F894" s="2">
        <f t="shared" si="150"/>
        <v>-2414.8145657227001</v>
      </c>
      <c r="G894" s="51" t="s">
        <v>22</v>
      </c>
      <c r="H894" s="9">
        <v>-20.250190967399998</v>
      </c>
      <c r="I894" s="9">
        <v>105.21954519640001</v>
      </c>
      <c r="J894" s="65">
        <f ca="1">INDEX(OFFSET(G835,L893,0,64-L893,2),MATCH("зигзаг",OFFSET(G835,L893,0,64-L893,1),0),2)</f>
        <v>-17.315828293900001</v>
      </c>
      <c r="K894" s="63">
        <f ca="1">INDEX(H835:I898,MATCH(J894,H835:H898,0),2)</f>
        <v>76.920659776500003</v>
      </c>
      <c r="L894" s="66">
        <f t="shared" ca="1" si="158"/>
        <v>38</v>
      </c>
    </row>
    <row r="895" spans="1:12" ht="13.5" thickBot="1" x14ac:dyDescent="0.25">
      <c r="A895" s="17">
        <v>14</v>
      </c>
      <c r="B895" s="9">
        <v>2500</v>
      </c>
      <c r="C895" s="9">
        <v>5.2359877559829879</v>
      </c>
      <c r="D895" s="9"/>
      <c r="E895" s="29">
        <f t="shared" si="152"/>
        <v>1249.9999999999984</v>
      </c>
      <c r="F895" s="2">
        <f t="shared" si="150"/>
        <v>-2165.0635094610975</v>
      </c>
      <c r="G895" s="50" t="s">
        <v>19</v>
      </c>
      <c r="H895" s="9">
        <v>-14.776291087400001</v>
      </c>
      <c r="I895" s="9">
        <v>66.283973107899996</v>
      </c>
      <c r="J895" s="65">
        <f ca="1">INDEX(OFFSET(G835,L894,0,64-L894,2),MATCH("зигзаг",OFFSET(G835,L894,0,64-L894,1),0),2)</f>
        <v>39.084942850899999</v>
      </c>
      <c r="K895" s="63">
        <f ca="1">INDEX(H835:I898,MATCH(J895,H835:H898,0),2)</f>
        <v>76.724163669500001</v>
      </c>
      <c r="L895" s="66">
        <f t="shared" ca="1" si="158"/>
        <v>41</v>
      </c>
    </row>
    <row r="896" spans="1:12" ht="13.5" thickBot="1" x14ac:dyDescent="0.25">
      <c r="A896" s="17">
        <v>14</v>
      </c>
      <c r="B896" s="9">
        <v>2500.0000000000441</v>
      </c>
      <c r="C896" s="9">
        <v>5.497787143782138</v>
      </c>
      <c r="D896" s="9"/>
      <c r="E896" s="29">
        <f t="shared" si="152"/>
        <v>1767.7669529663995</v>
      </c>
      <c r="F896" s="2">
        <f t="shared" si="150"/>
        <v>-1767.7669529664004</v>
      </c>
      <c r="G896" s="53" t="s">
        <v>24</v>
      </c>
      <c r="H896" s="9">
        <v>17.2100223403</v>
      </c>
      <c r="I896" s="9">
        <v>68.848184108300003</v>
      </c>
      <c r="J896" s="65">
        <f ca="1">INDEX(OFFSET(G835,L895,0,64-L895,2),MATCH("зигзаг",OFFSET(G835,L895,0,64-L895,1),0),2)</f>
        <v>44.004191249400002</v>
      </c>
      <c r="K896" s="63">
        <f ca="1">INDEX(H835:I898,MATCH(J896,H835:H898,0),2)</f>
        <v>65.803116159499993</v>
      </c>
      <c r="L896" s="66">
        <f t="shared" ca="1" si="158"/>
        <v>44</v>
      </c>
    </row>
    <row r="897" spans="1:25" ht="13.5" thickBot="1" x14ac:dyDescent="0.25">
      <c r="A897" s="17">
        <v>14</v>
      </c>
      <c r="B897" s="9">
        <v>2500</v>
      </c>
      <c r="C897" s="9">
        <v>5.759586531581288</v>
      </c>
      <c r="D897" s="9"/>
      <c r="E897" s="29">
        <f t="shared" si="152"/>
        <v>2165.0635094610971</v>
      </c>
      <c r="F897" s="2">
        <f t="shared" si="150"/>
        <v>-1249.9999999999991</v>
      </c>
      <c r="G897" s="49" t="s">
        <v>20</v>
      </c>
      <c r="H897" s="9">
        <v>43.557757257900001</v>
      </c>
      <c r="I897" s="9">
        <v>69.414399517299998</v>
      </c>
      <c r="J897" s="65">
        <f ca="1">INDEX(OFFSET(G835,L896,0,64-L896,2),MATCH("зигзаг",OFFSET(G835,L896,0,64-L896,1),0),2)</f>
        <v>-37.119743090500002</v>
      </c>
      <c r="K897" s="63">
        <f ca="1">INDEX(H835:I898,MATCH(J897,H835:H898,0),2)</f>
        <v>67.078181658199995</v>
      </c>
      <c r="L897" s="66">
        <f t="shared" ca="1" si="158"/>
        <v>49</v>
      </c>
    </row>
    <row r="898" spans="1:25" ht="13.5" thickBot="1" x14ac:dyDescent="0.25">
      <c r="A898" s="17">
        <v>14</v>
      </c>
      <c r="B898" s="9">
        <v>2500.0000000000277</v>
      </c>
      <c r="C898" s="9">
        <v>6.0213859193804407</v>
      </c>
      <c r="D898" s="9"/>
      <c r="E898" s="29">
        <f t="shared" si="152"/>
        <v>2414.8145657226996</v>
      </c>
      <c r="F898" s="2">
        <f t="shared" si="150"/>
        <v>-647.0476127563004</v>
      </c>
      <c r="G898" s="51" t="s">
        <v>22</v>
      </c>
      <c r="H898" s="9">
        <v>23.499672434699999</v>
      </c>
      <c r="I898" s="9">
        <v>56.009303476500001</v>
      </c>
      <c r="J898" s="78">
        <f ca="1">INDEX(OFFSET(G835,L897,0,64-L897,2),MATCH("зигзаг",OFFSET(G835,L897,0,64-L897,1),0),2)</f>
        <v>-44.8799513417</v>
      </c>
      <c r="K898" s="63">
        <f ca="1">INDEX(H835:I898,MATCH(J898,H835:H898,0),2)</f>
        <v>84.460886740199996</v>
      </c>
      <c r="L898" s="69">
        <f t="shared" ca="1" si="158"/>
        <v>54</v>
      </c>
    </row>
    <row r="899" spans="1:25" ht="13.5" thickBot="1" x14ac:dyDescent="0.25">
      <c r="A899" s="15">
        <v>15</v>
      </c>
      <c r="B899" s="7">
        <v>833.33333333329995</v>
      </c>
      <c r="C899" s="7">
        <v>0</v>
      </c>
      <c r="D899" s="80"/>
      <c r="E899" s="29">
        <f t="shared" si="152"/>
        <v>833.33333333329995</v>
      </c>
      <c r="F899" s="2">
        <f t="shared" si="150"/>
        <v>0</v>
      </c>
      <c r="G899" s="48" t="s">
        <v>21</v>
      </c>
      <c r="H899" s="7">
        <v>27.227670172900002</v>
      </c>
      <c r="I899" s="7">
        <v>34.661774688199998</v>
      </c>
      <c r="J899" s="76">
        <f ca="1">INDEX(G899:H962,MATCH("ВертЛиния",OFFSET(G899,0,0,64,1),0),2)</f>
        <v>27.227670172900002</v>
      </c>
      <c r="K899" s="63">
        <f ca="1">INDEX(H899:I962,MATCH(J899,H899:H962,0),2)</f>
        <v>34.661774688199998</v>
      </c>
      <c r="L899" s="64">
        <f>MATCH("ВертЛиния",$G$131:$G$194,0)</f>
        <v>1</v>
      </c>
      <c r="Y899" s="86"/>
    </row>
    <row r="900" spans="1:25" ht="13.5" thickBot="1" x14ac:dyDescent="0.25">
      <c r="A900" s="15">
        <v>15</v>
      </c>
      <c r="B900" s="7">
        <v>833.33333333334792</v>
      </c>
      <c r="C900" s="7">
        <v>0.78539816339744839</v>
      </c>
      <c r="D900" s="7"/>
      <c r="E900" s="29">
        <f t="shared" si="152"/>
        <v>589.25565098879986</v>
      </c>
      <c r="F900" s="2">
        <f t="shared" si="150"/>
        <v>589.25565098879997</v>
      </c>
      <c r="G900" s="49" t="s">
        <v>20</v>
      </c>
      <c r="H900" s="7">
        <v>50.7005015847</v>
      </c>
      <c r="I900" s="7">
        <v>11.8149934608</v>
      </c>
      <c r="J900" s="65">
        <f ca="1">INDEX(OFFSET(G899,L899,0,64-L899,2),MATCH("ВертЛиния",OFFSET(G899,L899,0,64-L899,1),0),2)</f>
        <v>33.299985223599997</v>
      </c>
      <c r="K900" s="63">
        <f ca="1">INDEX(H899:I962,MATCH(J900,H899:H962,0),2)</f>
        <v>8.6093039397000002</v>
      </c>
      <c r="L900" s="66">
        <f ca="1">MATCH("ВертЛиния",OFFSET($G$131,L899,0,64-L899,1),0)+L899</f>
        <v>25</v>
      </c>
    </row>
    <row r="901" spans="1:25" ht="13.5" thickBot="1" x14ac:dyDescent="0.25">
      <c r="A901" s="15">
        <v>15</v>
      </c>
      <c r="B901" s="7">
        <v>833.33333333329995</v>
      </c>
      <c r="C901" s="7">
        <v>1.5707963267948966</v>
      </c>
      <c r="D901" s="7"/>
      <c r="E901" s="29">
        <f t="shared" si="152"/>
        <v>5.104785228785712E-14</v>
      </c>
      <c r="F901" s="2">
        <f t="shared" ref="F901:F964" si="159">B901*SIN(C901)</f>
        <v>833.33333333329995</v>
      </c>
      <c r="G901" s="50" t="s">
        <v>19</v>
      </c>
      <c r="H901" s="7">
        <v>73.129525082300006</v>
      </c>
      <c r="I901" s="7">
        <v>2.9772091312</v>
      </c>
      <c r="J901" s="65">
        <f ca="1">INDEX(OFFSET(G899,L900,0,64-L900,2),MATCH("ВертЛиния",OFFSET(G899,L900,0,64-L900,1),0),2)</f>
        <v>86.935677395100001</v>
      </c>
      <c r="K901" s="63">
        <f ca="1">INDEX(H899:I962,MATCH(J901,H899:H962,0),2)</f>
        <v>31.149169806500002</v>
      </c>
      <c r="L901" s="66">
        <f t="shared" ref="L901:L905" ca="1" si="160">MATCH("ВертЛиния",OFFSET($G$131,L900,0,64-L900,1),0)+L900</f>
        <v>29</v>
      </c>
    </row>
    <row r="902" spans="1:25" ht="13.5" thickBot="1" x14ac:dyDescent="0.25">
      <c r="A902" s="15">
        <v>15</v>
      </c>
      <c r="B902" s="7">
        <v>833.33333333334792</v>
      </c>
      <c r="C902" s="7">
        <v>2.3561944901923448</v>
      </c>
      <c r="D902" s="7"/>
      <c r="E902" s="29">
        <f t="shared" si="152"/>
        <v>-589.25565098879986</v>
      </c>
      <c r="F902" s="2">
        <f t="shared" si="159"/>
        <v>589.25565098879997</v>
      </c>
      <c r="G902" s="51" t="s">
        <v>22</v>
      </c>
      <c r="H902" s="7">
        <v>28.385419241499999</v>
      </c>
      <c r="I902" s="7">
        <v>1.0583134972999999</v>
      </c>
      <c r="J902" s="65">
        <f ca="1">INDEX(OFFSET(G899,L901,0,64-L901,2),MATCH("ВертЛиния",OFFSET(G899,L901,0,64-L901,1),0),2)</f>
        <v>27.095993460700001</v>
      </c>
      <c r="K902" s="63">
        <f ca="1">INDEX(H899:I962,MATCH(J902,H899:H962,0),2)</f>
        <v>27.2627505685</v>
      </c>
      <c r="L902" s="66">
        <f t="shared" ca="1" si="160"/>
        <v>39</v>
      </c>
    </row>
    <row r="903" spans="1:25" ht="13.5" thickBot="1" x14ac:dyDescent="0.25">
      <c r="A903" s="15">
        <v>15</v>
      </c>
      <c r="B903" s="7">
        <v>833.33333333329995</v>
      </c>
      <c r="C903" s="7">
        <v>3.1415926535897931</v>
      </c>
      <c r="D903" s="7"/>
      <c r="E903" s="29">
        <f t="shared" ref="E903:E966" si="161">B903*COS(C903)</f>
        <v>-833.33333333329995</v>
      </c>
      <c r="F903" s="2">
        <f t="shared" si="159"/>
        <v>1.0209570457571424E-13</v>
      </c>
      <c r="G903" s="52" t="s">
        <v>23</v>
      </c>
      <c r="H903" s="7">
        <v>47.053979306800002</v>
      </c>
      <c r="I903" s="7">
        <v>-12.1367707227</v>
      </c>
      <c r="J903" s="65">
        <f ca="1">INDEX(OFFSET(G899,L902,0,64-L902,2),MATCH("ВертЛиния",OFFSET(G899,L902,0,64-L902,1),0),2)</f>
        <v>13.455975712300001</v>
      </c>
      <c r="K903" s="63">
        <f ca="1">INDEX(H899:I962,MATCH(J903,H899:H962,0),2)</f>
        <v>538.42326843449996</v>
      </c>
      <c r="L903" s="66">
        <f t="shared" ca="1" si="160"/>
        <v>53</v>
      </c>
    </row>
    <row r="904" spans="1:25" ht="13.5" thickBot="1" x14ac:dyDescent="0.25">
      <c r="A904" s="15">
        <v>15</v>
      </c>
      <c r="B904" s="7">
        <v>833.33333333334792</v>
      </c>
      <c r="C904" s="7">
        <v>3.9269908169872414</v>
      </c>
      <c r="D904" s="7"/>
      <c r="E904" s="29">
        <f t="shared" si="161"/>
        <v>-589.25565098880008</v>
      </c>
      <c r="F904" s="2">
        <f t="shared" si="159"/>
        <v>-589.25565098879986</v>
      </c>
      <c r="G904" s="53" t="s">
        <v>24</v>
      </c>
      <c r="H904" s="7">
        <v>82.376581306999995</v>
      </c>
      <c r="I904" s="7">
        <v>21.734732005000001</v>
      </c>
      <c r="J904" s="65">
        <f ca="1">INDEX(OFFSET(G899,L903,0,64-L903,2),MATCH("ВертЛиния",OFFSET(G899,L903,0,64-L903,1),0),2)</f>
        <v>-127.51047724439999</v>
      </c>
      <c r="K904" s="63">
        <f ca="1">INDEX(H899:I962,MATCH(J904,H899:H962,0),2)</f>
        <v>329.58529424149998</v>
      </c>
      <c r="L904" s="66">
        <f t="shared" ca="1" si="160"/>
        <v>56</v>
      </c>
    </row>
    <row r="905" spans="1:25" ht="13.5" thickBot="1" x14ac:dyDescent="0.25">
      <c r="A905" s="15">
        <v>15</v>
      </c>
      <c r="B905" s="7">
        <v>833.33333333329995</v>
      </c>
      <c r="C905" s="7">
        <v>4.7123889803846897</v>
      </c>
      <c r="D905" s="7"/>
      <c r="E905" s="29">
        <f t="shared" si="161"/>
        <v>-1.5314355686357137E-13</v>
      </c>
      <c r="F905" s="2">
        <f t="shared" si="159"/>
        <v>-833.33333333329995</v>
      </c>
      <c r="G905" s="50" t="s">
        <v>19</v>
      </c>
      <c r="H905" s="7">
        <v>65.398994013700005</v>
      </c>
      <c r="I905" s="7">
        <v>13.274565043400001</v>
      </c>
      <c r="J905" s="65">
        <f ca="1">INDEX(OFFSET(G899,L904,0,64-L904,2),MATCH("ВертЛиния",OFFSET(G899,L904,0,64-L904,1),0),2)</f>
        <v>74.666382681499996</v>
      </c>
      <c r="K905" s="63">
        <f ca="1">INDEX(H899:I962,MATCH(J905,H899:H962,0),2)</f>
        <v>65.937355722800007</v>
      </c>
      <c r="L905" s="66">
        <f t="shared" ca="1" si="160"/>
        <v>59</v>
      </c>
    </row>
    <row r="906" spans="1:25" ht="13.5" thickBot="1" x14ac:dyDescent="0.25">
      <c r="A906" s="15">
        <v>15</v>
      </c>
      <c r="B906" s="7">
        <v>833.33333333334792</v>
      </c>
      <c r="C906" s="7">
        <v>5.497787143782138</v>
      </c>
      <c r="D906" s="7"/>
      <c r="E906" s="29">
        <f t="shared" si="161"/>
        <v>589.25565098879974</v>
      </c>
      <c r="F906" s="2">
        <f t="shared" si="159"/>
        <v>-589.25565098880008</v>
      </c>
      <c r="G906" s="54" t="s">
        <v>25</v>
      </c>
      <c r="H906" s="7">
        <v>92.4359635645</v>
      </c>
      <c r="I906" s="7">
        <v>42.079782945200002</v>
      </c>
      <c r="J906" s="71">
        <f ca="1">INDEX(G899:H962,MATCH("Треугольник",OFFSET(G899,0,0,64,1),0),2)</f>
        <v>50.7005015847</v>
      </c>
      <c r="K906" s="63">
        <f ca="1">INDEX(H899:I962,MATCH(J906,H899:H962,0),2)</f>
        <v>11.8149934608</v>
      </c>
      <c r="L906" s="64">
        <f>MATCH("Треугольник",$G$131:G962,0)</f>
        <v>2</v>
      </c>
    </row>
    <row r="907" spans="1:25" ht="13.5" thickBot="1" x14ac:dyDescent="0.25">
      <c r="A907" s="15">
        <v>15</v>
      </c>
      <c r="B907" s="7">
        <v>1388.8888888889001</v>
      </c>
      <c r="C907" s="7">
        <v>0</v>
      </c>
      <c r="D907" s="7"/>
      <c r="E907" s="29">
        <f t="shared" si="161"/>
        <v>1388.8888888889001</v>
      </c>
      <c r="F907" s="2">
        <f t="shared" si="159"/>
        <v>0</v>
      </c>
      <c r="G907" s="53" t="s">
        <v>24</v>
      </c>
      <c r="H907" s="7">
        <v>24.4368722028</v>
      </c>
      <c r="I907" s="7">
        <v>0.97275309809999999</v>
      </c>
      <c r="J907" s="72">
        <f ca="1">INDEX(OFFSET(G899,L906,0,64-L906,2),MATCH("Треугольник",OFFSET(G899,L906,0,64-L906,1),0),2)</f>
        <v>52.145632030100003</v>
      </c>
      <c r="K907" s="63">
        <f ca="1">INDEX(H899:I962,MATCH(J907,H899:H962,0),2)</f>
        <v>-12.268615587799999</v>
      </c>
      <c r="L907" s="66">
        <f ca="1">MATCH("Треугольник",OFFSET($G$67,L906,0,64-L906,1),0)+L906</f>
        <v>14</v>
      </c>
    </row>
    <row r="908" spans="1:25" ht="13.5" thickBot="1" x14ac:dyDescent="0.25">
      <c r="A908" s="15">
        <v>15</v>
      </c>
      <c r="B908" s="7">
        <v>1388.8888888889305</v>
      </c>
      <c r="C908" s="7">
        <v>0.48332194670611478</v>
      </c>
      <c r="D908" s="7"/>
      <c r="E908" s="29">
        <f t="shared" si="161"/>
        <v>1229.8000356294997</v>
      </c>
      <c r="F908" s="2">
        <f t="shared" si="159"/>
        <v>645.44885006080005</v>
      </c>
      <c r="G908" s="51" t="s">
        <v>22</v>
      </c>
      <c r="H908" s="7">
        <v>54.374225088499998</v>
      </c>
      <c r="I908" s="7">
        <v>58.2604599075</v>
      </c>
      <c r="J908" s="72">
        <f ca="1">INDEX(OFFSET(G899,L907,0,64-L907,2),MATCH("Треугольник",OFFSET(G899,L907,0,64-L907,1),0),2)</f>
        <v>45.978826761699999</v>
      </c>
      <c r="K908" s="63">
        <f ca="1">INDEX(H899:I962,MATCH(J908,H899:H962,0),2)</f>
        <v>29.910320532299998</v>
      </c>
      <c r="L908" s="66">
        <f t="shared" ref="L908:L914" ca="1" si="162">MATCH("Треугольник",OFFSET($G$67,L907,0,64-L907,1),0)+L907</f>
        <v>18</v>
      </c>
    </row>
    <row r="909" spans="1:25" ht="13.5" thickBot="1" x14ac:dyDescent="0.25">
      <c r="A909" s="15">
        <v>15</v>
      </c>
      <c r="B909" s="7">
        <v>1388.8888888888798</v>
      </c>
      <c r="C909" s="7">
        <v>0.96664389341222468</v>
      </c>
      <c r="D909" s="7"/>
      <c r="E909" s="29">
        <f t="shared" si="161"/>
        <v>788.97881490440011</v>
      </c>
      <c r="F909" s="2">
        <f t="shared" si="159"/>
        <v>1143.0331470745</v>
      </c>
      <c r="G909" s="52" t="s">
        <v>23</v>
      </c>
      <c r="H909" s="7">
        <v>-2.2269081806000002</v>
      </c>
      <c r="I909" s="7">
        <v>17.216245459900001</v>
      </c>
      <c r="J909" s="72">
        <f ca="1">INDEX(OFFSET(G899,L908,0,64-L908,2),MATCH("Треугольник",OFFSET(G899,L908,0,64-L908,1),0),2)</f>
        <v>79.208718290999997</v>
      </c>
      <c r="K909" s="63">
        <f ca="1">INDEX(H899:I962,MATCH(J909,H899:H962,0),2)</f>
        <v>19.312359346299999</v>
      </c>
      <c r="L909" s="66">
        <f t="shared" ca="1" si="162"/>
        <v>22</v>
      </c>
    </row>
    <row r="910" spans="1:25" ht="13.5" thickBot="1" x14ac:dyDescent="0.25">
      <c r="A910" s="15">
        <v>15</v>
      </c>
      <c r="B910" s="7">
        <v>1388.8888888889062</v>
      </c>
      <c r="C910" s="7">
        <v>1.4499658401183457</v>
      </c>
      <c r="D910" s="7"/>
      <c r="E910" s="29">
        <f t="shared" si="161"/>
        <v>167.41205591020108</v>
      </c>
      <c r="F910" s="2">
        <f t="shared" si="159"/>
        <v>1378.7623251361999</v>
      </c>
      <c r="G910" s="54" t="s">
        <v>25</v>
      </c>
      <c r="H910" s="7">
        <v>26.8845297019</v>
      </c>
      <c r="I910" s="7">
        <v>-21.6402491379</v>
      </c>
      <c r="J910" s="72">
        <f ca="1">INDEX(OFFSET(G899,L909,0,64-L909,2),MATCH("Треугольник",OFFSET(G899,L909,0,64-L909,1),0),2)</f>
        <v>107.7526023798</v>
      </c>
      <c r="K910" s="63">
        <f ca="1">INDEX(H899:I962,MATCH(J910,H899:H962,0),2)</f>
        <v>54.232348782499997</v>
      </c>
      <c r="L910" s="66">
        <f t="shared" ca="1" si="162"/>
        <v>32</v>
      </c>
    </row>
    <row r="911" spans="1:25" ht="13.5" thickBot="1" x14ac:dyDescent="0.25">
      <c r="A911" s="15">
        <v>15</v>
      </c>
      <c r="B911" s="7">
        <v>1388.8888888888882</v>
      </c>
      <c r="C911" s="7">
        <v>1.9332877868245057</v>
      </c>
      <c r="D911" s="7"/>
      <c r="E911" s="29">
        <f t="shared" si="161"/>
        <v>-492.50678755909991</v>
      </c>
      <c r="F911" s="2">
        <f t="shared" si="159"/>
        <v>1298.6336703964002</v>
      </c>
      <c r="G911" s="53" t="s">
        <v>24</v>
      </c>
      <c r="H911" s="7">
        <v>76.072359453800004</v>
      </c>
      <c r="I911" s="7">
        <v>29.9844922027</v>
      </c>
      <c r="J911" s="72">
        <f ca="1">INDEX(OFFSET(G899,L910,0,64-L910,2),MATCH("Треугольник",OFFSET(G899,L910,0,64-L910,1),0),2)</f>
        <v>70.565436120800001</v>
      </c>
      <c r="K911" s="63">
        <f ca="1">INDEX(H899:I962,MATCH(J911,H899:H962,0),2)</f>
        <v>66.161640392199999</v>
      </c>
      <c r="L911" s="66">
        <f t="shared" ca="1" si="162"/>
        <v>37</v>
      </c>
    </row>
    <row r="912" spans="1:25" ht="13.5" thickBot="1" x14ac:dyDescent="0.25">
      <c r="A912" s="15">
        <v>15</v>
      </c>
      <c r="B912" s="7">
        <v>1388.8888888889221</v>
      </c>
      <c r="C912" s="7">
        <v>2.4166097335306356</v>
      </c>
      <c r="D912" s="7"/>
      <c r="E912" s="29">
        <f t="shared" si="161"/>
        <v>-1039.5982613487997</v>
      </c>
      <c r="F912" s="2">
        <f t="shared" si="159"/>
        <v>921.00369200110015</v>
      </c>
      <c r="G912" s="49" t="s">
        <v>20</v>
      </c>
      <c r="H912" s="7">
        <v>52.145632030100003</v>
      </c>
      <c r="I912" s="7">
        <v>-12.268615587799999</v>
      </c>
      <c r="J912" s="72">
        <f ca="1">INDEX(OFFSET(G899,L911,0,64-L911,2),MATCH("Треугольник",OFFSET(G899,L911,0,64-L911,1),0),2)</f>
        <v>128.16708666560001</v>
      </c>
      <c r="K912" s="63">
        <f ca="1">INDEX(H899:I962,MATCH(J912,H899:H962,0),2)</f>
        <v>53.482377330799999</v>
      </c>
      <c r="L912" s="66">
        <f t="shared" ca="1" si="162"/>
        <v>43</v>
      </c>
    </row>
    <row r="913" spans="1:12" ht="13.5" thickBot="1" x14ac:dyDescent="0.25">
      <c r="A913" s="15">
        <v>15</v>
      </c>
      <c r="B913" s="7">
        <v>1388.8888888888732</v>
      </c>
      <c r="C913" s="7">
        <v>2.8999316802366941</v>
      </c>
      <c r="D913" s="7"/>
      <c r="E913" s="29">
        <f t="shared" si="161"/>
        <v>-1348.5303019805999</v>
      </c>
      <c r="F913" s="2">
        <f t="shared" si="159"/>
        <v>332.38286706610012</v>
      </c>
      <c r="G913" s="54" t="s">
        <v>25</v>
      </c>
      <c r="H913" s="7">
        <v>44.831537941699999</v>
      </c>
      <c r="I913" s="7">
        <v>18.573507622400001</v>
      </c>
      <c r="J913" s="72">
        <f ca="1">INDEX(OFFSET(G899,L912,0,64-L912,2),MATCH("Треугольник",OFFSET(G899,L912,0,64-L912,1),0),2)</f>
        <v>42.890518512600003</v>
      </c>
      <c r="K913" s="63">
        <f ca="1">INDEX(H899:I962,MATCH(J913,H899:H962,0),2)</f>
        <v>56.020353789600001</v>
      </c>
      <c r="L913" s="66">
        <f t="shared" ca="1" si="162"/>
        <v>47</v>
      </c>
    </row>
    <row r="914" spans="1:12" ht="13.5" thickBot="1" x14ac:dyDescent="0.25">
      <c r="A914" s="15">
        <v>15</v>
      </c>
      <c r="B914" s="7">
        <v>1388.8888888888732</v>
      </c>
      <c r="C914" s="7">
        <v>3.3832536269428921</v>
      </c>
      <c r="D914" s="7"/>
      <c r="E914" s="29">
        <f t="shared" si="161"/>
        <v>-1348.5303019806001</v>
      </c>
      <c r="F914" s="2">
        <f t="shared" si="159"/>
        <v>-332.38286706609972</v>
      </c>
      <c r="G914" s="50" t="s">
        <v>19</v>
      </c>
      <c r="H914" s="7">
        <v>115.86419026199999</v>
      </c>
      <c r="I914" s="7">
        <v>24.7217880874</v>
      </c>
      <c r="J914" s="72">
        <f ca="1">INDEX(OFFSET(G899,L913,0,64-L913,2),MATCH("Треугольник",OFFSET(G899,L913,0,64-L913,1),0),2)</f>
        <v>102.7596450428</v>
      </c>
      <c r="K914" s="63">
        <f ca="1">INDEX(H899:I962,MATCH(J914,H899:H962,0),2)</f>
        <v>47.175106856900001</v>
      </c>
      <c r="L914" s="69">
        <f t="shared" ca="1" si="162"/>
        <v>63</v>
      </c>
    </row>
    <row r="915" spans="1:12" ht="13.5" thickBot="1" x14ac:dyDescent="0.25">
      <c r="A915" s="15">
        <v>15</v>
      </c>
      <c r="B915" s="7">
        <v>1388.8888888889221</v>
      </c>
      <c r="C915" s="7">
        <v>3.8665755736489507</v>
      </c>
      <c r="D915" s="7"/>
      <c r="E915" s="29">
        <f t="shared" si="161"/>
        <v>-1039.5982613488</v>
      </c>
      <c r="F915" s="2">
        <f t="shared" si="159"/>
        <v>-921.00369200109981</v>
      </c>
      <c r="G915" s="51" t="s">
        <v>22</v>
      </c>
      <c r="H915" s="7">
        <v>77.983285043600006</v>
      </c>
      <c r="I915" s="7">
        <v>10.204724497200001</v>
      </c>
      <c r="J915" s="62">
        <f ca="1">INDEX(G899:H962,MATCH("Круг",OFFSET(G899,0,0,64,1),0),2)</f>
        <v>73.129525082300006</v>
      </c>
      <c r="K915" s="63">
        <f ca="1">INDEX(H899:I962,MATCH(J915,H899:H962,0),2)</f>
        <v>2.9772091312</v>
      </c>
      <c r="L915" s="64">
        <f>MATCH("Круг",$G$131:$G$194,0)</f>
        <v>3</v>
      </c>
    </row>
    <row r="916" spans="1:12" ht="13.5" thickBot="1" x14ac:dyDescent="0.25">
      <c r="A916" s="15">
        <v>15</v>
      </c>
      <c r="B916" s="7">
        <v>1388.8888888888882</v>
      </c>
      <c r="C916" s="7">
        <v>4.3498975203550803</v>
      </c>
      <c r="D916" s="7"/>
      <c r="E916" s="29">
        <f t="shared" si="161"/>
        <v>-492.50678755910047</v>
      </c>
      <c r="F916" s="2">
        <f t="shared" si="159"/>
        <v>-1298.6336703964</v>
      </c>
      <c r="G916" s="49" t="s">
        <v>20</v>
      </c>
      <c r="H916" s="7">
        <v>45.978826761699999</v>
      </c>
      <c r="I916" s="7">
        <v>29.910320532299998</v>
      </c>
      <c r="J916" s="65">
        <f ca="1">INDEX(OFFSET(G899,L915,0,64-L915,2),MATCH("Круг",OFFSET(G899,L915,0,64-L915,1),0),2)</f>
        <v>65.398994013700005</v>
      </c>
      <c r="K916" s="63">
        <f ca="1">INDEX(H899:I962,MATCH(J916,H899:H962,0),2)</f>
        <v>13.274565043400001</v>
      </c>
      <c r="L916" s="66">
        <f ca="1">MATCH("Круг",OFFSET($G$131,L915,0,64-L915,1),0)+L915</f>
        <v>7</v>
      </c>
    </row>
    <row r="917" spans="1:12" ht="13.5" thickBot="1" x14ac:dyDescent="0.25">
      <c r="A917" s="15">
        <v>15</v>
      </c>
      <c r="B917" s="7">
        <v>1388.8888888889062</v>
      </c>
      <c r="C917" s="7">
        <v>4.8332194670612409</v>
      </c>
      <c r="D917" s="7"/>
      <c r="E917" s="29">
        <f t="shared" si="161"/>
        <v>167.41205591020139</v>
      </c>
      <c r="F917" s="2">
        <f t="shared" si="159"/>
        <v>-1378.7623251361999</v>
      </c>
      <c r="G917" s="52" t="s">
        <v>23</v>
      </c>
      <c r="H917" s="7">
        <v>69.624020527699997</v>
      </c>
      <c r="I917" s="7">
        <v>49.3655345361</v>
      </c>
      <c r="J917" s="65">
        <f ca="1">INDEX(OFFSET(G899,L916,0,64-L916,2),MATCH("Круг",OFFSET(G899,L916,0,64-L916,1),0),2)</f>
        <v>115.86419026199999</v>
      </c>
      <c r="K917" s="63">
        <f ca="1">INDEX(H899:I962,MATCH(J917,H899:H962,0),2)</f>
        <v>24.7217880874</v>
      </c>
      <c r="L917" s="66">
        <f t="shared" ref="L917:L925" ca="1" si="163">MATCH("Круг",OFFSET($G$131,L916,0,64-L916,1),0)+L916</f>
        <v>16</v>
      </c>
    </row>
    <row r="918" spans="1:12" ht="13.5" thickBot="1" x14ac:dyDescent="0.25">
      <c r="A918" s="15">
        <v>15</v>
      </c>
      <c r="B918" s="7">
        <v>1388.8888888888798</v>
      </c>
      <c r="C918" s="7">
        <v>5.3165414137673617</v>
      </c>
      <c r="D918" s="7"/>
      <c r="E918" s="29">
        <f t="shared" si="161"/>
        <v>788.9788149044</v>
      </c>
      <c r="F918" s="2">
        <f t="shared" si="159"/>
        <v>-1143.0331470745002</v>
      </c>
      <c r="G918" s="51" t="s">
        <v>22</v>
      </c>
      <c r="H918" s="7">
        <v>60.315433383799999</v>
      </c>
      <c r="I918" s="7">
        <v>17.879611424899998</v>
      </c>
      <c r="J918" s="65">
        <f ca="1">INDEX(OFFSET(G899,L917,0,64-L917,2),MATCH("Круг",OFFSET(G899,L917,0,64-L917,1),0),2)</f>
        <v>71.383899085899998</v>
      </c>
      <c r="K918" s="63">
        <f ca="1">INDEX(H899:I962,MATCH(J918,H899:H962,0),2)</f>
        <v>19.076142099999998</v>
      </c>
      <c r="L918" s="66">
        <f t="shared" ca="1" si="163"/>
        <v>21</v>
      </c>
    </row>
    <row r="919" spans="1:12" ht="13.5" thickBot="1" x14ac:dyDescent="0.25">
      <c r="A919" s="15">
        <v>15</v>
      </c>
      <c r="B919" s="7">
        <v>1388.8888888889305</v>
      </c>
      <c r="C919" s="7">
        <v>5.7998633604734717</v>
      </c>
      <c r="D919" s="7"/>
      <c r="E919" s="29">
        <f t="shared" si="161"/>
        <v>1229.8000356294997</v>
      </c>
      <c r="F919" s="2">
        <f t="shared" si="159"/>
        <v>-645.44885006079994</v>
      </c>
      <c r="G919" s="50" t="s">
        <v>19</v>
      </c>
      <c r="H919" s="7">
        <v>71.383899085899998</v>
      </c>
      <c r="I919" s="7">
        <v>19.076142099999998</v>
      </c>
      <c r="J919" s="65">
        <f ca="1">INDEX(OFFSET(G899,L918,0,64-L918,2),MATCH("Круг",OFFSET(G899,L918,0,64-L918,1),0),2)</f>
        <v>37.215204872800001</v>
      </c>
      <c r="K919" s="63">
        <f ca="1">INDEX(H899:I962,MATCH(J919,H899:H962,0),2)</f>
        <v>18.820221057000001</v>
      </c>
      <c r="L919" s="66">
        <f t="shared" ca="1" si="163"/>
        <v>23</v>
      </c>
    </row>
    <row r="920" spans="1:12" ht="13.5" thickBot="1" x14ac:dyDescent="0.25">
      <c r="A920" s="15">
        <v>15</v>
      </c>
      <c r="B920" s="7">
        <v>1944.4444444444</v>
      </c>
      <c r="C920" s="7">
        <v>0</v>
      </c>
      <c r="D920" s="7"/>
      <c r="E920" s="29">
        <f t="shared" si="161"/>
        <v>1944.4444444444</v>
      </c>
      <c r="F920" s="2">
        <f t="shared" si="159"/>
        <v>0</v>
      </c>
      <c r="G920" s="49" t="s">
        <v>20</v>
      </c>
      <c r="H920" s="7">
        <v>79.208718290999997</v>
      </c>
      <c r="I920" s="7">
        <v>19.312359346299999</v>
      </c>
      <c r="J920" s="65">
        <f ca="1">INDEX(OFFSET(G899,L919,0,64-L919,2),MATCH("Круг",OFFSET(G899,L919,0,64-L919,1),0),2)</f>
        <v>8.7697889689000004</v>
      </c>
      <c r="K920" s="63">
        <f ca="1">INDEX(H899:I962,MATCH(J920,H899:H962,0),2)</f>
        <v>-27.7063919932</v>
      </c>
      <c r="L920" s="66">
        <f t="shared" ca="1" si="163"/>
        <v>26</v>
      </c>
    </row>
    <row r="921" spans="1:12" ht="13.5" thickBot="1" x14ac:dyDescent="0.25">
      <c r="A921" s="15">
        <v>15</v>
      </c>
      <c r="B921" s="7">
        <v>1944.444444444473</v>
      </c>
      <c r="C921" s="7">
        <v>0.33069396353575897</v>
      </c>
      <c r="D921" s="7"/>
      <c r="E921" s="29">
        <f t="shared" si="161"/>
        <v>1839.0890810845999</v>
      </c>
      <c r="F921" s="2">
        <f t="shared" si="159"/>
        <v>631.36007900909999</v>
      </c>
      <c r="G921" s="50" t="s">
        <v>19</v>
      </c>
      <c r="H921" s="7">
        <v>37.215204872800001</v>
      </c>
      <c r="I921" s="7">
        <v>18.820221057000001</v>
      </c>
      <c r="J921" s="65">
        <f ca="1">INDEX(OFFSET(G899,L920,0,64-L920,2),MATCH("Круг",OFFSET(G899,L920,0,64-L920,1),0),2)</f>
        <v>89.312910359</v>
      </c>
      <c r="K921" s="63">
        <f ca="1">INDEX(H899:I962,MATCH(J921,H899:H962,0),2)</f>
        <v>17.8152938544</v>
      </c>
      <c r="L921" s="66">
        <f t="shared" ca="1" si="163"/>
        <v>30</v>
      </c>
    </row>
    <row r="922" spans="1:12" ht="13.5" thickBot="1" x14ac:dyDescent="0.25">
      <c r="A922" s="15">
        <v>15</v>
      </c>
      <c r="B922" s="7">
        <v>1944.4444444444775</v>
      </c>
      <c r="C922" s="7">
        <v>0.6613879270715376</v>
      </c>
      <c r="D922" s="7"/>
      <c r="E922" s="29">
        <f t="shared" si="161"/>
        <v>1534.4398793819</v>
      </c>
      <c r="F922" s="2">
        <f t="shared" si="159"/>
        <v>1194.3024968965999</v>
      </c>
      <c r="G922" s="53" t="s">
        <v>24</v>
      </c>
      <c r="H922" s="7">
        <v>10.687540718599999</v>
      </c>
      <c r="I922" s="7">
        <v>18.8647123824</v>
      </c>
      <c r="J922" s="65">
        <f ca="1">INDEX(OFFSET(G899,L921,0,64-L921,2),MATCH("Круг",OFFSET(G899,L921,0,64-L921,1),0),2)</f>
        <v>86.588591227600006</v>
      </c>
      <c r="K922" s="63">
        <f ca="1">INDEX(H899:I962,MATCH(J922,H899:H962,0),2)</f>
        <v>58.7803856803</v>
      </c>
      <c r="L922" s="66">
        <f t="shared" ca="1" si="163"/>
        <v>34</v>
      </c>
    </row>
    <row r="923" spans="1:12" ht="13.5" thickBot="1" x14ac:dyDescent="0.25">
      <c r="A923" s="15">
        <v>15</v>
      </c>
      <c r="B923" s="7">
        <v>1944.4444444444632</v>
      </c>
      <c r="C923" s="7">
        <v>0.99208189060729379</v>
      </c>
      <c r="D923" s="7"/>
      <c r="E923" s="29">
        <f t="shared" si="161"/>
        <v>1063.5103074603001</v>
      </c>
      <c r="F923" s="2">
        <f t="shared" si="159"/>
        <v>1627.8237077327001</v>
      </c>
      <c r="G923" s="48" t="s">
        <v>21</v>
      </c>
      <c r="H923" s="7">
        <v>33.299985223599997</v>
      </c>
      <c r="I923" s="7">
        <v>8.6093039397000002</v>
      </c>
      <c r="J923" s="65">
        <f ca="1">INDEX(OFFSET(G899,L922,0,64-L922,2),MATCH("Круг",OFFSET(G899,L922,0,64-L922,1),0),2)</f>
        <v>60.556929758800003</v>
      </c>
      <c r="K923" s="63">
        <f ca="1">INDEX(H899:I962,MATCH(J923,H899:H962,0),2)</f>
        <v>14.963725720599999</v>
      </c>
      <c r="L923" s="66">
        <f t="shared" ca="1" si="163"/>
        <v>48</v>
      </c>
    </row>
    <row r="924" spans="1:12" ht="13.5" thickBot="1" x14ac:dyDescent="0.25">
      <c r="A924" s="15">
        <v>15</v>
      </c>
      <c r="B924" s="7">
        <v>1944.4444444444548</v>
      </c>
      <c r="C924" s="7">
        <v>1.3227758541430534</v>
      </c>
      <c r="D924" s="7"/>
      <c r="E924" s="29">
        <f t="shared" si="161"/>
        <v>477.33289166270038</v>
      </c>
      <c r="F924" s="2">
        <f t="shared" si="159"/>
        <v>1884.9449615486999</v>
      </c>
      <c r="G924" s="50" t="s">
        <v>19</v>
      </c>
      <c r="H924" s="7">
        <v>8.7697889689000004</v>
      </c>
      <c r="I924" s="7">
        <v>-27.7063919932</v>
      </c>
      <c r="J924" s="65">
        <f ca="1">INDEX(OFFSET(G899,L923,0,64-L923,2),MATCH("Круг",OFFSET(G899,L923,0,64-L923,1),0),2)</f>
        <v>122.37839490979999</v>
      </c>
      <c r="K924" s="63">
        <f ca="1">INDEX(H899:I962,MATCH(J924,H899:H962,0),2)</f>
        <v>156.8085127873</v>
      </c>
      <c r="L924" s="66">
        <f t="shared" ca="1" si="163"/>
        <v>58</v>
      </c>
    </row>
    <row r="925" spans="1:12" ht="13.5" thickBot="1" x14ac:dyDescent="0.25">
      <c r="A925" s="15">
        <v>15</v>
      </c>
      <c r="B925" s="7">
        <v>1944.4444444444389</v>
      </c>
      <c r="C925" s="7">
        <v>1.6534698176788196</v>
      </c>
      <c r="D925" s="7"/>
      <c r="E925" s="29">
        <f t="shared" si="161"/>
        <v>-160.57094952949794</v>
      </c>
      <c r="F925" s="2">
        <f t="shared" si="159"/>
        <v>1937.8031808462999</v>
      </c>
      <c r="G925" s="51" t="s">
        <v>22</v>
      </c>
      <c r="H925" s="7">
        <v>44.543667893799999</v>
      </c>
      <c r="I925" s="7">
        <v>54.499678915099999</v>
      </c>
      <c r="J925" s="65">
        <f ca="1">INDEX(OFFSET(G899,L924,0,64-L924,2),MATCH("Круг",OFFSET(G899,L924,0,64-L924,1),0),2)</f>
        <v>52.182784982500003</v>
      </c>
      <c r="K925" s="63">
        <f ca="1">INDEX(H899:I962,MATCH(J925,H899:H962,0),2)</f>
        <v>54.488655243499998</v>
      </c>
      <c r="L925" s="66">
        <f t="shared" ca="1" si="163"/>
        <v>61</v>
      </c>
    </row>
    <row r="926" spans="1:12" ht="13.5" thickBot="1" x14ac:dyDescent="0.25">
      <c r="A926" s="15">
        <v>15</v>
      </c>
      <c r="B926" s="7">
        <v>1944.4444444444059</v>
      </c>
      <c r="C926" s="7">
        <v>1.9841637812146047</v>
      </c>
      <c r="D926" s="7"/>
      <c r="E926" s="29">
        <f t="shared" si="161"/>
        <v>-781.07443682520011</v>
      </c>
      <c r="F926" s="2">
        <f t="shared" si="159"/>
        <v>1780.6703573847999</v>
      </c>
      <c r="G926" s="52" t="s">
        <v>23</v>
      </c>
      <c r="H926" s="7">
        <v>88.879729457099998</v>
      </c>
      <c r="I926" s="7">
        <v>42.943897835900003</v>
      </c>
      <c r="J926" s="62">
        <f ca="1">INDEX(G899:H962,MATCH("Крест",OFFSET(G899,0,0,64,1),0),2)</f>
        <v>28.385419241499999</v>
      </c>
      <c r="K926" s="63">
        <f ca="1">INDEX(H899:I962,MATCH(J926,H899:H962,0),2)</f>
        <v>1.0583134972999999</v>
      </c>
      <c r="L926" s="64">
        <f>MATCH("Крест",$G$67:$G$130,0)</f>
        <v>4</v>
      </c>
    </row>
    <row r="927" spans="1:12" ht="13.5" thickBot="1" x14ac:dyDescent="0.25">
      <c r="A927" s="15">
        <v>15</v>
      </c>
      <c r="B927" s="7">
        <v>1944.4444444444532</v>
      </c>
      <c r="C927" s="7">
        <v>2.3148577447503875</v>
      </c>
      <c r="D927" s="7"/>
      <c r="E927" s="29">
        <f t="shared" si="161"/>
        <v>-1316.9363892722997</v>
      </c>
      <c r="F927" s="2">
        <f t="shared" si="159"/>
        <v>1430.5742707533002</v>
      </c>
      <c r="G927" s="48" t="s">
        <v>21</v>
      </c>
      <c r="H927" s="7">
        <v>86.935677395100001</v>
      </c>
      <c r="I927" s="7">
        <v>31.149169806500002</v>
      </c>
      <c r="J927" s="65">
        <f ca="1">INDEX(OFFSET(G899,L926,0,64-L926,2),MATCH("Крест",OFFSET(G899,L926,0,64-L926,1),0),2)</f>
        <v>54.374225088499998</v>
      </c>
      <c r="K927" s="63">
        <f ca="1">INDEX(H899:I962,MATCH(J927,H899:H962,0),2)</f>
        <v>58.2604599075</v>
      </c>
      <c r="L927" s="66">
        <f ca="1">MATCH("Крест",OFFSET($G$67,L926,0,64-L926,1),0)+L926</f>
        <v>10</v>
      </c>
    </row>
    <row r="928" spans="1:12" ht="13.5" thickBot="1" x14ac:dyDescent="0.25">
      <c r="A928" s="15">
        <v>15</v>
      </c>
      <c r="B928" s="7">
        <v>1944.4444444444898</v>
      </c>
      <c r="C928" s="7">
        <v>2.6455517082861273</v>
      </c>
      <c r="D928" s="7"/>
      <c r="E928" s="29">
        <f t="shared" si="161"/>
        <v>-1710.0878495681998</v>
      </c>
      <c r="F928" s="2">
        <f t="shared" si="159"/>
        <v>925.45326423880033</v>
      </c>
      <c r="G928" s="50" t="s">
        <v>19</v>
      </c>
      <c r="H928" s="7">
        <v>89.312910359</v>
      </c>
      <c r="I928" s="7">
        <v>17.8152938544</v>
      </c>
      <c r="J928" s="65">
        <f ca="1">INDEX(OFFSET(G899,L927,0,64-L927,2),MATCH("Крест",OFFSET(G899,L927,0,64-L927,1),0),2)</f>
        <v>77.983285043600006</v>
      </c>
      <c r="K928" s="63">
        <f ca="1">INDEX(H899:I962,MATCH(J928,H899:H962,0),2)</f>
        <v>10.204724497200001</v>
      </c>
      <c r="L928" s="66">
        <f t="shared" ref="L928:L936" ca="1" si="164">MATCH("Крест",OFFSET($G$67,L927,0,64-L927,1),0)+L927</f>
        <v>17</v>
      </c>
    </row>
    <row r="929" spans="1:12" ht="13.5" thickBot="1" x14ac:dyDescent="0.25">
      <c r="A929" s="15">
        <v>15</v>
      </c>
      <c r="B929" s="7">
        <v>1944.4444444444428</v>
      </c>
      <c r="C929" s="7">
        <v>2.9762456718218999</v>
      </c>
      <c r="D929" s="7"/>
      <c r="E929" s="29">
        <f t="shared" si="161"/>
        <v>-1917.9247566163999</v>
      </c>
      <c r="F929" s="2">
        <f t="shared" si="159"/>
        <v>320.04503665700042</v>
      </c>
      <c r="G929" s="51" t="s">
        <v>22</v>
      </c>
      <c r="H929" s="7">
        <v>119.8335161663</v>
      </c>
      <c r="I929" s="7">
        <v>21.090722213399999</v>
      </c>
      <c r="J929" s="65">
        <f ca="1">INDEX(OFFSET(G899,L928,0,64-L928,2),MATCH("Крест",OFFSET(G899,L928,0,64-L928,1),0),2)</f>
        <v>60.315433383799999</v>
      </c>
      <c r="K929" s="63">
        <f ca="1">INDEX(H899:I962,MATCH(J929,H899:H962,0),2)</f>
        <v>17.879611424899998</v>
      </c>
      <c r="L929" s="66">
        <f t="shared" ca="1" si="164"/>
        <v>20</v>
      </c>
    </row>
    <row r="930" spans="1:12" ht="13.5" thickBot="1" x14ac:dyDescent="0.25">
      <c r="A930" s="15">
        <v>15</v>
      </c>
      <c r="B930" s="7">
        <v>1944.4444444444428</v>
      </c>
      <c r="C930" s="7">
        <v>3.3069396353576863</v>
      </c>
      <c r="D930" s="7"/>
      <c r="E930" s="29">
        <f t="shared" si="161"/>
        <v>-1917.9247566164001</v>
      </c>
      <c r="F930" s="2">
        <f t="shared" si="159"/>
        <v>-320.04503665699997</v>
      </c>
      <c r="G930" s="49" t="s">
        <v>20</v>
      </c>
      <c r="H930" s="7">
        <v>107.7526023798</v>
      </c>
      <c r="I930" s="7">
        <v>54.232348782499997</v>
      </c>
      <c r="J930" s="65">
        <f ca="1">INDEX(OFFSET(G899,L929,0,64-L929,2),MATCH("Крест",OFFSET(G899,L929,0,64-L929,1),0),2)</f>
        <v>44.543667893799999</v>
      </c>
      <c r="K930" s="63">
        <f ca="1">INDEX(H899:I962,MATCH(J930,H899:H962,0),2)</f>
        <v>54.499678915099999</v>
      </c>
      <c r="L930" s="66">
        <f t="shared" ca="1" si="164"/>
        <v>27</v>
      </c>
    </row>
    <row r="931" spans="1:12" ht="13.5" thickBot="1" x14ac:dyDescent="0.25">
      <c r="A931" s="15">
        <v>15</v>
      </c>
      <c r="B931" s="7">
        <v>1944.4444444444898</v>
      </c>
      <c r="C931" s="7">
        <v>3.6376335988934589</v>
      </c>
      <c r="D931" s="7"/>
      <c r="E931" s="29">
        <f t="shared" si="161"/>
        <v>-1710.0878495682</v>
      </c>
      <c r="F931" s="2">
        <f t="shared" si="159"/>
        <v>-925.45326423879987</v>
      </c>
      <c r="G931" s="52" t="s">
        <v>23</v>
      </c>
      <c r="H931" s="7">
        <v>114.0561001036</v>
      </c>
      <c r="I931" s="7">
        <v>41.787547751200002</v>
      </c>
      <c r="J931" s="65">
        <f ca="1">INDEX(OFFSET(G899,L930,0,64-L930,2),MATCH("Крест",OFFSET(G899,L930,0,64-L930,1),0),2)</f>
        <v>119.8335161663</v>
      </c>
      <c r="K931" s="63">
        <f ca="1">INDEX(H899:I962,MATCH(J931,H899:H962,0),2)</f>
        <v>21.090722213399999</v>
      </c>
      <c r="L931" s="66">
        <f t="shared" ca="1" si="164"/>
        <v>31</v>
      </c>
    </row>
    <row r="932" spans="1:12" ht="13.5" thickBot="1" x14ac:dyDescent="0.25">
      <c r="A932" s="15">
        <v>15</v>
      </c>
      <c r="B932" s="7">
        <v>1944.4444444444532</v>
      </c>
      <c r="C932" s="7">
        <v>3.9683275624291987</v>
      </c>
      <c r="D932" s="7"/>
      <c r="E932" s="29">
        <f t="shared" si="161"/>
        <v>-1316.9363892722999</v>
      </c>
      <c r="F932" s="2">
        <f t="shared" si="159"/>
        <v>-1430.5742707532997</v>
      </c>
      <c r="G932" s="50" t="s">
        <v>19</v>
      </c>
      <c r="H932" s="7">
        <v>86.588591227600006</v>
      </c>
      <c r="I932" s="7">
        <v>58.7803856803</v>
      </c>
      <c r="J932" s="65">
        <f ca="1">INDEX(OFFSET(G899,L931,0,64-L931,2),MATCH("Крест",OFFSET(G899,L931,0,64-L931,1),0),2)</f>
        <v>106.0901679382</v>
      </c>
      <c r="K932" s="63">
        <f ca="1">INDEX(H899:I962,MATCH(J932,H899:H962,0),2)</f>
        <v>38.546519179599997</v>
      </c>
      <c r="L932" s="66">
        <f t="shared" ca="1" si="164"/>
        <v>45</v>
      </c>
    </row>
    <row r="933" spans="1:12" ht="13.5" thickBot="1" x14ac:dyDescent="0.25">
      <c r="A933" s="15">
        <v>15</v>
      </c>
      <c r="B933" s="7">
        <v>1944.4444444444059</v>
      </c>
      <c r="C933" s="7">
        <v>4.2990215259649815</v>
      </c>
      <c r="D933" s="7"/>
      <c r="E933" s="29">
        <f t="shared" si="161"/>
        <v>-781.07443682520056</v>
      </c>
      <c r="F933" s="2">
        <f t="shared" si="159"/>
        <v>-1780.6703573847997</v>
      </c>
      <c r="G933" s="54" t="s">
        <v>25</v>
      </c>
      <c r="H933" s="7">
        <v>80.463484030700002</v>
      </c>
      <c r="I933" s="7">
        <v>38.394441626700001</v>
      </c>
      <c r="J933" s="65">
        <f ca="1">INDEX(OFFSET(G899,L932,0,64-L932,2),MATCH("Крест",OFFSET(G899,L932,0,64-L932,1),0),2)</f>
        <v>115.97294970039999</v>
      </c>
      <c r="K933" s="63">
        <f ca="1">INDEX(H899:I962,MATCH(J933,H899:H962,0),2)</f>
        <v>-25.151948343899999</v>
      </c>
      <c r="L933" s="66">
        <f t="shared" ca="1" si="164"/>
        <v>50</v>
      </c>
    </row>
    <row r="934" spans="1:12" ht="13.5" thickBot="1" x14ac:dyDescent="0.25">
      <c r="A934" s="15">
        <v>15</v>
      </c>
      <c r="B934" s="7">
        <v>1944.4444444444389</v>
      </c>
      <c r="C934" s="7">
        <v>4.6297154895007662</v>
      </c>
      <c r="D934" s="7"/>
      <c r="E934" s="29">
        <f t="shared" si="161"/>
        <v>-160.57094952949927</v>
      </c>
      <c r="F934" s="2">
        <f t="shared" si="159"/>
        <v>-1937.8031808462999</v>
      </c>
      <c r="G934" s="53" t="s">
        <v>24</v>
      </c>
      <c r="H934" s="7">
        <v>66.820568412300005</v>
      </c>
      <c r="I934" s="7">
        <v>47.101852437300003</v>
      </c>
      <c r="J934" s="65">
        <f ca="1">INDEX(OFFSET(G899,L933,0,64-L933,2),MATCH("Крест",OFFSET(G899,L933,0,64-L933,1),0),2)</f>
        <v>40.074024407400003</v>
      </c>
      <c r="K934" s="63">
        <f ca="1">INDEX(H899:I962,MATCH(J934,H899:H962,0),2)</f>
        <v>288.98213425900002</v>
      </c>
      <c r="L934" s="66">
        <f t="shared" ca="1" si="164"/>
        <v>57</v>
      </c>
    </row>
    <row r="935" spans="1:12" ht="13.5" thickBot="1" x14ac:dyDescent="0.25">
      <c r="A935" s="15">
        <v>15</v>
      </c>
      <c r="B935" s="7">
        <v>1944.4444444444548</v>
      </c>
      <c r="C935" s="7">
        <v>4.960409453036533</v>
      </c>
      <c r="D935" s="7"/>
      <c r="E935" s="29">
        <f t="shared" si="161"/>
        <v>477.33289166270032</v>
      </c>
      <c r="F935" s="2">
        <f t="shared" si="159"/>
        <v>-1884.9449615486999</v>
      </c>
      <c r="G935" s="49" t="s">
        <v>20</v>
      </c>
      <c r="H935" s="7">
        <v>70.565436120800001</v>
      </c>
      <c r="I935" s="7">
        <v>66.161640392199999</v>
      </c>
      <c r="J935" s="65">
        <f ca="1">INDEX(OFFSET(G899,L934,0,64-L934,2),MATCH("Крест",OFFSET(G899,L934,0,64-L934,1),0),2)</f>
        <v>67.087418817400007</v>
      </c>
      <c r="K935" s="63">
        <f ca="1">INDEX(H899:I962,MATCH(J935,H899:H962,0),2)</f>
        <v>72.8397984036</v>
      </c>
      <c r="L935" s="66">
        <f t="shared" ca="1" si="164"/>
        <v>60</v>
      </c>
    </row>
    <row r="936" spans="1:12" ht="13.5" thickBot="1" x14ac:dyDescent="0.25">
      <c r="A936" s="15">
        <v>15</v>
      </c>
      <c r="B936" s="7">
        <v>1944.4444444444632</v>
      </c>
      <c r="C936" s="7">
        <v>5.2911034165722928</v>
      </c>
      <c r="D936" s="7"/>
      <c r="E936" s="29">
        <f t="shared" si="161"/>
        <v>1063.5103074603001</v>
      </c>
      <c r="F936" s="2">
        <f t="shared" si="159"/>
        <v>-1627.8237077327001</v>
      </c>
      <c r="G936" s="54" t="s">
        <v>25</v>
      </c>
      <c r="H936" s="7">
        <v>18.822141978499999</v>
      </c>
      <c r="I936" s="7">
        <v>48.977361839799997</v>
      </c>
      <c r="J936" s="65">
        <f ca="1">INDEX(OFFSET(G899,L935,0,64-L935,2),MATCH("Крест",OFFSET(G899,L935,0,64-L935,1),0),2)</f>
        <v>119.993365497</v>
      </c>
      <c r="K936" s="63">
        <f ca="1">INDEX(H899:I962,MATCH(J936,H899:H962,0),2)</f>
        <v>21.341240714200001</v>
      </c>
      <c r="L936" s="69">
        <f t="shared" ca="1" si="164"/>
        <v>64</v>
      </c>
    </row>
    <row r="937" spans="1:12" ht="13.5" thickBot="1" x14ac:dyDescent="0.25">
      <c r="A937" s="15">
        <v>15</v>
      </c>
      <c r="B937" s="7">
        <v>1944.4444444444775</v>
      </c>
      <c r="C937" s="7">
        <v>5.621797380108049</v>
      </c>
      <c r="D937" s="7"/>
      <c r="E937" s="29">
        <f t="shared" si="161"/>
        <v>1534.4398793819</v>
      </c>
      <c r="F937" s="2">
        <f t="shared" si="159"/>
        <v>-1194.3024968965999</v>
      </c>
      <c r="G937" s="48" t="s">
        <v>21</v>
      </c>
      <c r="H937" s="7">
        <v>27.095993460700001</v>
      </c>
      <c r="I937" s="7">
        <v>27.2627505685</v>
      </c>
      <c r="J937" s="62">
        <f ca="1">INDEX(G899:H962,MATCH("ГорЛиния",OFFSET(G899,0,0,64,1),0),2)</f>
        <v>47.053979306800002</v>
      </c>
      <c r="K937" s="63">
        <f ca="1">INDEX(H899:I962,MATCH(J937,H899:H962,0),2)</f>
        <v>-12.1367707227</v>
      </c>
      <c r="L937" s="64">
        <f>MATCH("ГорЛиния",$G$67:$G$130,0)</f>
        <v>5</v>
      </c>
    </row>
    <row r="938" spans="1:12" ht="13.5" thickBot="1" x14ac:dyDescent="0.25">
      <c r="A938" s="15">
        <v>15</v>
      </c>
      <c r="B938" s="7">
        <v>1944.444444444473</v>
      </c>
      <c r="C938" s="7">
        <v>5.9524913436438274</v>
      </c>
      <c r="D938" s="7"/>
      <c r="E938" s="29">
        <f t="shared" si="161"/>
        <v>1839.0890810845999</v>
      </c>
      <c r="F938" s="2">
        <f t="shared" si="159"/>
        <v>-631.36007900910022</v>
      </c>
      <c r="G938" s="52" t="s">
        <v>23</v>
      </c>
      <c r="H938" s="7">
        <v>47.657030210099997</v>
      </c>
      <c r="I938" s="7">
        <v>49.3074198825</v>
      </c>
      <c r="J938" s="65">
        <f ca="1">INDEX(OFFSET(G899,L937,0,64-L937,2),MATCH("ГорЛиния",OFFSET(G899,L937,0,64-L937,1),0),2)</f>
        <v>-2.2269081806000002</v>
      </c>
      <c r="K938" s="63">
        <f ca="1">INDEX(H899:I962,MATCH(J938,H899:H962,0),2)</f>
        <v>17.216245459900001</v>
      </c>
      <c r="L938" s="66">
        <f ca="1">MATCH("ГорЛиния",OFFSET($G$67,L937,0,64-L937,1),0)+L937</f>
        <v>11</v>
      </c>
    </row>
    <row r="939" spans="1:12" ht="13.5" thickBot="1" x14ac:dyDescent="0.25">
      <c r="A939" s="15">
        <v>15</v>
      </c>
      <c r="B939" s="7">
        <v>2500</v>
      </c>
      <c r="C939" s="7">
        <v>0</v>
      </c>
      <c r="D939" s="7"/>
      <c r="E939" s="29">
        <f t="shared" si="161"/>
        <v>2500</v>
      </c>
      <c r="F939" s="2">
        <f t="shared" si="159"/>
        <v>0</v>
      </c>
      <c r="G939" s="54" t="s">
        <v>25</v>
      </c>
      <c r="H939" s="7">
        <v>109.6970977567</v>
      </c>
      <c r="I939" s="7">
        <v>23.378270066300001</v>
      </c>
      <c r="J939" s="65">
        <f ca="1">INDEX(OFFSET(G899,L938,0,64-L938,2),MATCH("ГорЛиния",OFFSET(G899,L938,0,64-L938,1),0),2)</f>
        <v>69.624020527699997</v>
      </c>
      <c r="K939" s="63">
        <f ca="1">INDEX(H899:I962,MATCH(J939,H899:H962,0),2)</f>
        <v>49.3655345361</v>
      </c>
      <c r="L939" s="66">
        <f t="shared" ref="L939:L944" ca="1" si="165">MATCH("ГорЛиния",OFFSET($G$67,L938,0,64-L938,1),0)+L938</f>
        <v>19</v>
      </c>
    </row>
    <row r="940" spans="1:12" ht="13.5" thickBot="1" x14ac:dyDescent="0.25">
      <c r="A940" s="15">
        <v>15</v>
      </c>
      <c r="B940" s="7">
        <v>2500.0000000000277</v>
      </c>
      <c r="C940" s="7">
        <v>0.26179938779914569</v>
      </c>
      <c r="D940" s="7"/>
      <c r="E940" s="29">
        <f t="shared" si="161"/>
        <v>2414.8145657227001</v>
      </c>
      <c r="F940" s="2">
        <f t="shared" si="159"/>
        <v>647.04761275630005</v>
      </c>
      <c r="G940" s="52" t="s">
        <v>23</v>
      </c>
      <c r="H940" s="7">
        <v>134.30241215949999</v>
      </c>
      <c r="I940" s="7">
        <v>22.639181819299999</v>
      </c>
      <c r="J940" s="65">
        <f ca="1">INDEX(OFFSET(G899,L939,0,64-L939,2),MATCH("ГорЛиния",OFFSET(G899,L939,0,64-L939,1),0),2)</f>
        <v>88.879729457099998</v>
      </c>
      <c r="K940" s="63">
        <f ca="1">INDEX(H899:I962,MATCH(J940,H899:H962,0),2)</f>
        <v>42.943897835900003</v>
      </c>
      <c r="L940" s="66">
        <f t="shared" ca="1" si="165"/>
        <v>28</v>
      </c>
    </row>
    <row r="941" spans="1:12" ht="13.5" thickBot="1" x14ac:dyDescent="0.25">
      <c r="A941" s="15">
        <v>15</v>
      </c>
      <c r="B941" s="7">
        <v>2500</v>
      </c>
      <c r="C941" s="7">
        <v>0.52359877559829826</v>
      </c>
      <c r="D941" s="7"/>
      <c r="E941" s="29">
        <f t="shared" si="161"/>
        <v>2165.0635094610975</v>
      </c>
      <c r="F941" s="2">
        <f t="shared" si="159"/>
        <v>1249.9999999999986</v>
      </c>
      <c r="G941" s="49" t="s">
        <v>20</v>
      </c>
      <c r="H941" s="7">
        <v>128.16708666560001</v>
      </c>
      <c r="I941" s="7">
        <v>53.482377330799999</v>
      </c>
      <c r="J941" s="65">
        <f ca="1">INDEX(OFFSET(G899,L940,0,64-L940,2),MATCH("ГорЛиния",OFFSET(G899,L940,0,64-L940,1),0),2)</f>
        <v>114.0561001036</v>
      </c>
      <c r="K941" s="63">
        <f ca="1">INDEX(H899:I962,MATCH(J941,H899:H962,0),2)</f>
        <v>41.787547751200002</v>
      </c>
      <c r="L941" s="66">
        <f t="shared" ca="1" si="165"/>
        <v>33</v>
      </c>
    </row>
    <row r="942" spans="1:12" ht="13.5" thickBot="1" x14ac:dyDescent="0.25">
      <c r="A942" s="15">
        <v>15</v>
      </c>
      <c r="B942" s="7">
        <v>2500.0000000000441</v>
      </c>
      <c r="C942" s="7">
        <v>0.78539816339744828</v>
      </c>
      <c r="D942" s="7"/>
      <c r="E942" s="29">
        <f t="shared" si="161"/>
        <v>1767.7669529664001</v>
      </c>
      <c r="F942" s="2">
        <f t="shared" si="159"/>
        <v>1767.7669529663999</v>
      </c>
      <c r="G942" s="54" t="s">
        <v>25</v>
      </c>
      <c r="H942" s="7">
        <v>111.10888331619999</v>
      </c>
      <c r="I942" s="7">
        <v>75.210433991299993</v>
      </c>
      <c r="J942" s="65">
        <f ca="1">INDEX(OFFSET(G899,L941,0,64-L941,2),MATCH("ГорЛиния",OFFSET(G899,L941,0,64-L941,1),0),2)</f>
        <v>47.657030210099997</v>
      </c>
      <c r="K942" s="63">
        <f ca="1">INDEX(H899:I962,MATCH(J942,H899:H962,0),2)</f>
        <v>49.3074198825</v>
      </c>
      <c r="L942" s="66">
        <f t="shared" ca="1" si="165"/>
        <v>40</v>
      </c>
    </row>
    <row r="943" spans="1:12" ht="13.5" thickBot="1" x14ac:dyDescent="0.25">
      <c r="A943" s="15">
        <v>15</v>
      </c>
      <c r="B943" s="7">
        <v>2500</v>
      </c>
      <c r="C943" s="7">
        <v>1.0471975511965983</v>
      </c>
      <c r="D943" s="7"/>
      <c r="E943" s="29">
        <f t="shared" si="161"/>
        <v>1249.9999999999989</v>
      </c>
      <c r="F943" s="2">
        <f t="shared" si="159"/>
        <v>2165.0635094610975</v>
      </c>
      <c r="G943" s="51" t="s">
        <v>22</v>
      </c>
      <c r="H943" s="7">
        <v>106.0901679382</v>
      </c>
      <c r="I943" s="7">
        <v>38.546519179599997</v>
      </c>
      <c r="J943" s="65">
        <f ca="1">INDEX(OFFSET(G899,L942,0,64-L942,2),MATCH("ГорЛиния",OFFSET(G899,L942,0,64-L942,1),0),2)</f>
        <v>134.30241215949999</v>
      </c>
      <c r="K943" s="63">
        <f ca="1">INDEX(H899:I962,MATCH(J943,H899:H962,0),2)</f>
        <v>22.639181819299999</v>
      </c>
      <c r="L943" s="66">
        <f t="shared" ca="1" si="165"/>
        <v>42</v>
      </c>
    </row>
    <row r="944" spans="1:12" ht="13.5" thickBot="1" x14ac:dyDescent="0.25">
      <c r="A944" s="15">
        <v>15</v>
      </c>
      <c r="B944" s="7">
        <v>2500.0000000000277</v>
      </c>
      <c r="C944" s="7">
        <v>1.3089969389957512</v>
      </c>
      <c r="D944" s="7"/>
      <c r="E944" s="29">
        <f t="shared" si="161"/>
        <v>647.04761275629926</v>
      </c>
      <c r="F944" s="2">
        <f t="shared" si="159"/>
        <v>2414.8145657227001</v>
      </c>
      <c r="G944" s="53" t="s">
        <v>24</v>
      </c>
      <c r="H944" s="7">
        <v>50.817984797199998</v>
      </c>
      <c r="I944" s="7">
        <v>54.9621072881</v>
      </c>
      <c r="J944" s="65">
        <f ca="1">INDEX(OFFSET(G899,L943,0,64-L943,2),MATCH("ГорЛиния",OFFSET(G899,L943,0,64-L943,1),0),2)</f>
        <v>89.365937157600001</v>
      </c>
      <c r="K944" s="63">
        <f ca="1">INDEX(H899:I962,MATCH(J944,H899:H962,0),2)</f>
        <v>334.43132679109999</v>
      </c>
      <c r="L944" s="69">
        <f t="shared" ca="1" si="165"/>
        <v>52</v>
      </c>
    </row>
    <row r="945" spans="1:12" ht="13.5" thickBot="1" x14ac:dyDescent="0.25">
      <c r="A945" s="15">
        <v>15</v>
      </c>
      <c r="B945" s="7">
        <v>2500</v>
      </c>
      <c r="C945" s="7">
        <v>1.5707963267948966</v>
      </c>
      <c r="D945" s="7"/>
      <c r="E945" s="29">
        <f t="shared" si="161"/>
        <v>1.531435568635775E-13</v>
      </c>
      <c r="F945" s="2">
        <f t="shared" si="159"/>
        <v>2500</v>
      </c>
      <c r="G945" s="49" t="s">
        <v>20</v>
      </c>
      <c r="H945" s="7">
        <v>42.890518512600003</v>
      </c>
      <c r="I945" s="7">
        <v>56.020353789600001</v>
      </c>
      <c r="J945" s="62">
        <f ca="1">INDEX(G899:H962,MATCH("Квадрат",OFFSET(G899,0,0,64,1),0),2)</f>
        <v>82.376581306999995</v>
      </c>
      <c r="K945" s="63">
        <f ca="1">INDEX(H899:I962,MATCH(J945,H899:H962,0),2)</f>
        <v>21.734732005000001</v>
      </c>
      <c r="L945" s="64">
        <f>MATCH("Квадрат",$G$67:$G$130,0)</f>
        <v>6</v>
      </c>
    </row>
    <row r="946" spans="1:12" ht="13.5" thickBot="1" x14ac:dyDescent="0.25">
      <c r="A946" s="15">
        <v>15</v>
      </c>
      <c r="B946" s="7">
        <v>2500.0000000000277</v>
      </c>
      <c r="C946" s="7">
        <v>1.8325957145940419</v>
      </c>
      <c r="D946" s="7"/>
      <c r="E946" s="29">
        <f t="shared" si="161"/>
        <v>-647.04761275629903</v>
      </c>
      <c r="F946" s="2">
        <f t="shared" si="159"/>
        <v>2414.8145657227001</v>
      </c>
      <c r="G946" s="50" t="s">
        <v>19</v>
      </c>
      <c r="H946" s="7">
        <v>60.556929758800003</v>
      </c>
      <c r="I946" s="7">
        <v>14.963725720599999</v>
      </c>
      <c r="J946" s="65">
        <f ca="1">INDEX(OFFSET(G899,L945,0,64-L945,2),MATCH("Квадрат",OFFSET(G899,L945,0,64-L945,1),0),2)</f>
        <v>24.4368722028</v>
      </c>
      <c r="K946" s="63">
        <f ca="1">INDEX(H899:I962,MATCH(J946,H899:H962,0),2)</f>
        <v>0.97275309809999999</v>
      </c>
      <c r="L946" s="66">
        <f ca="1">MATCH("Квадрат",OFFSET($G$67,L945,0,64-L945,1),0)+L945</f>
        <v>9</v>
      </c>
    </row>
    <row r="947" spans="1:12" ht="13.5" thickBot="1" x14ac:dyDescent="0.25">
      <c r="A947" s="15">
        <v>15</v>
      </c>
      <c r="B947" s="7">
        <v>2500</v>
      </c>
      <c r="C947" s="7">
        <v>2.0943951023931948</v>
      </c>
      <c r="D947" s="7"/>
      <c r="E947" s="29">
        <f t="shared" si="161"/>
        <v>-1249.9999999999984</v>
      </c>
      <c r="F947" s="2">
        <f t="shared" si="159"/>
        <v>2165.0635094610975</v>
      </c>
      <c r="G947" s="54" t="s">
        <v>25</v>
      </c>
      <c r="H947" s="7">
        <v>87.603561233700006</v>
      </c>
      <c r="I947" s="7">
        <v>23.6009860737</v>
      </c>
      <c r="J947" s="65">
        <f ca="1">INDEX(OFFSET(G899,L946,0,64-L946,2),MATCH("Квадрат",OFFSET(G899,L946,0,64-L946,1),0),2)</f>
        <v>76.072359453800004</v>
      </c>
      <c r="K947" s="63">
        <f ca="1">INDEX(H899:I962,MATCH(J947,H899:H962,0),2)</f>
        <v>29.9844922027</v>
      </c>
      <c r="L947" s="66">
        <f t="shared" ref="L947:L953" ca="1" si="166">MATCH("Квадрат",OFFSET($G$67,L946,0,64-L946,1),0)+L946</f>
        <v>13</v>
      </c>
    </row>
    <row r="948" spans="1:12" ht="13.5" thickBot="1" x14ac:dyDescent="0.25">
      <c r="A948" s="15">
        <v>15</v>
      </c>
      <c r="B948" s="7">
        <v>2500.0000000000441</v>
      </c>
      <c r="C948" s="7">
        <v>2.3561944901923448</v>
      </c>
      <c r="D948" s="7"/>
      <c r="E948" s="29">
        <f t="shared" si="161"/>
        <v>-1767.7669529663999</v>
      </c>
      <c r="F948" s="2">
        <f t="shared" si="159"/>
        <v>1767.7669529664001</v>
      </c>
      <c r="G948" s="51" t="s">
        <v>22</v>
      </c>
      <c r="H948" s="7">
        <v>115.97294970039999</v>
      </c>
      <c r="I948" s="7">
        <v>-25.151948343899999</v>
      </c>
      <c r="J948" s="65">
        <f ca="1">INDEX(OFFSET(G899,L947,0,64-L947,2),MATCH("Квадрат",OFFSET(G899,L947,0,64-L947,1),0),2)</f>
        <v>10.687540718599999</v>
      </c>
      <c r="K948" s="63">
        <f ca="1">INDEX(H899:I962,MATCH(J948,H899:H962,0),2)</f>
        <v>18.8647123824</v>
      </c>
      <c r="L948" s="66">
        <f t="shared" ca="1" si="166"/>
        <v>24</v>
      </c>
    </row>
    <row r="949" spans="1:12" ht="13.5" thickBot="1" x14ac:dyDescent="0.25">
      <c r="A949" s="15">
        <v>15</v>
      </c>
      <c r="B949" s="7">
        <v>2500</v>
      </c>
      <c r="C949" s="7">
        <v>2.6179938779914949</v>
      </c>
      <c r="D949" s="7"/>
      <c r="E949" s="29">
        <f t="shared" si="161"/>
        <v>-2165.0635094610975</v>
      </c>
      <c r="F949" s="2">
        <f t="shared" si="159"/>
        <v>1249.9999999999989</v>
      </c>
      <c r="G949" s="53" t="s">
        <v>24</v>
      </c>
      <c r="H949" s="7">
        <v>-6.6160309134000004</v>
      </c>
      <c r="I949" s="7">
        <v>62.738083650299998</v>
      </c>
      <c r="J949" s="65">
        <f ca="1">INDEX(OFFSET(G899,L948,0,64-L948,2),MATCH("Квадрат",OFFSET(G899,L948,0,64-L948,1),0),2)</f>
        <v>66.820568412300005</v>
      </c>
      <c r="K949" s="63">
        <f ca="1">INDEX(H899:I962,MATCH(J949,H899:H962,0),2)</f>
        <v>47.101852437300003</v>
      </c>
      <c r="L949" s="66">
        <f t="shared" ca="1" si="166"/>
        <v>36</v>
      </c>
    </row>
    <row r="950" spans="1:12" ht="13.5" thickBot="1" x14ac:dyDescent="0.25">
      <c r="A950" s="15">
        <v>15</v>
      </c>
      <c r="B950" s="7">
        <v>2500.0000000000277</v>
      </c>
      <c r="C950" s="7">
        <v>2.8797932657906475</v>
      </c>
      <c r="D950" s="7"/>
      <c r="E950" s="29">
        <f t="shared" si="161"/>
        <v>-2414.8145657226996</v>
      </c>
      <c r="F950" s="2">
        <f t="shared" si="159"/>
        <v>647.04761275630005</v>
      </c>
      <c r="G950" s="52" t="s">
        <v>23</v>
      </c>
      <c r="H950" s="7">
        <v>89.365937157600001</v>
      </c>
      <c r="I950" s="7">
        <v>334.43132679109999</v>
      </c>
      <c r="J950" s="65">
        <f ca="1">INDEX(OFFSET(G899,L949,0,64-L949,2),MATCH("Квадрат",OFFSET(G899,L949,0,64-L949,1),0),2)</f>
        <v>50.817984797199998</v>
      </c>
      <c r="K950" s="63">
        <f ca="1">INDEX(H899:I962,MATCH(J950,H899:H962,0),2)</f>
        <v>54.9621072881</v>
      </c>
      <c r="L950" s="66">
        <f t="shared" ca="1" si="166"/>
        <v>46</v>
      </c>
    </row>
    <row r="951" spans="1:12" ht="13.5" thickBot="1" x14ac:dyDescent="0.25">
      <c r="A951" s="15">
        <v>15</v>
      </c>
      <c r="B951" s="7">
        <v>2500</v>
      </c>
      <c r="C951" s="7">
        <v>3.1415926535897931</v>
      </c>
      <c r="D951" s="7"/>
      <c r="E951" s="29">
        <f t="shared" si="161"/>
        <v>-2500</v>
      </c>
      <c r="F951" s="2">
        <f t="shared" si="159"/>
        <v>3.06287113727155E-13</v>
      </c>
      <c r="G951" s="48" t="s">
        <v>21</v>
      </c>
      <c r="H951" s="7">
        <v>13.455975712300001</v>
      </c>
      <c r="I951" s="7">
        <v>538.42326843449996</v>
      </c>
      <c r="J951" s="65">
        <f ca="1">INDEX(OFFSET(G899,L950,0,64-L950,2),MATCH("Квадрат",OFFSET(G899,L950,0,64-L950,1),0),2)</f>
        <v>-6.6160309134000004</v>
      </c>
      <c r="K951" s="63">
        <f ca="1">INDEX(H899:I962,MATCH(J951,H899:H962,0),2)</f>
        <v>62.738083650299998</v>
      </c>
      <c r="L951" s="66">
        <f t="shared" ca="1" si="166"/>
        <v>51</v>
      </c>
    </row>
    <row r="952" spans="1:12" ht="13.5" thickBot="1" x14ac:dyDescent="0.25">
      <c r="A952" s="15">
        <v>15</v>
      </c>
      <c r="B952" s="7">
        <v>2500.0000000000277</v>
      </c>
      <c r="C952" s="7">
        <v>3.4033920413889387</v>
      </c>
      <c r="D952" s="7"/>
      <c r="E952" s="29">
        <f t="shared" si="161"/>
        <v>-2414.8145657227001</v>
      </c>
      <c r="F952" s="2">
        <f t="shared" si="159"/>
        <v>-647.04761275629949</v>
      </c>
      <c r="G952" s="54" t="s">
        <v>25</v>
      </c>
      <c r="H952" s="7">
        <v>-64.857492156199996</v>
      </c>
      <c r="I952" s="7">
        <v>602.44779865960004</v>
      </c>
      <c r="J952" s="65">
        <f ca="1">INDEX(OFFSET(G899,L951,0,64-L951,2),MATCH("Квадрат",OFFSET(G899,L951,0,64-L951,1),0),2)</f>
        <v>99.520009031800001</v>
      </c>
      <c r="K952" s="63">
        <f ca="1">INDEX(H899:I962,MATCH(J952,H899:H962,0),2)</f>
        <v>408.37322943340001</v>
      </c>
      <c r="L952" s="66">
        <f t="shared" ca="1" si="166"/>
        <v>55</v>
      </c>
    </row>
    <row r="953" spans="1:12" ht="13.5" thickBot="1" x14ac:dyDescent="0.25">
      <c r="A953" s="15">
        <v>15</v>
      </c>
      <c r="B953" s="7">
        <v>2500</v>
      </c>
      <c r="C953" s="7">
        <v>3.6651914291880914</v>
      </c>
      <c r="D953" s="7"/>
      <c r="E953" s="29">
        <f t="shared" si="161"/>
        <v>-2165.0635094610975</v>
      </c>
      <c r="F953" s="2">
        <f t="shared" si="159"/>
        <v>-1249.9999999999984</v>
      </c>
      <c r="G953" s="53" t="s">
        <v>24</v>
      </c>
      <c r="H953" s="7">
        <v>99.520009031800001</v>
      </c>
      <c r="I953" s="7">
        <v>408.37322943340001</v>
      </c>
      <c r="J953" s="65">
        <f ca="1">INDEX(OFFSET(G899,L952,0,64-L952,2),MATCH("Квадрат",OFFSET(G899,L952,0,64-L952,1),0),2)</f>
        <v>68.305071693499997</v>
      </c>
      <c r="K953" s="63">
        <f ca="1">INDEX(H899:I962,MATCH(J953,H899:H962,0),2)</f>
        <v>60.834563654999997</v>
      </c>
      <c r="L953" s="69">
        <f t="shared" ca="1" si="166"/>
        <v>62</v>
      </c>
    </row>
    <row r="954" spans="1:12" ht="13.5" thickBot="1" x14ac:dyDescent="0.25">
      <c r="A954" s="15">
        <v>15</v>
      </c>
      <c r="B954" s="7">
        <v>2500.0000000000441</v>
      </c>
      <c r="C954" s="7">
        <v>3.9269908169872414</v>
      </c>
      <c r="D954" s="7"/>
      <c r="E954" s="29">
        <f t="shared" si="161"/>
        <v>-1767.7669529664004</v>
      </c>
      <c r="F954" s="2">
        <f t="shared" si="159"/>
        <v>-1767.7669529663999</v>
      </c>
      <c r="G954" s="48" t="s">
        <v>21</v>
      </c>
      <c r="H954" s="7">
        <v>-127.51047724439999</v>
      </c>
      <c r="I954" s="7">
        <v>329.58529424149998</v>
      </c>
      <c r="J954" s="62">
        <f ca="1">INDEX(G899:H962,MATCH("Зигзаг",OFFSET(G899,0,0,64,1),0),2)</f>
        <v>92.4359635645</v>
      </c>
      <c r="K954" s="63">
        <f ca="1">INDEX(H899:I962,MATCH(J954,H899:H962,0),2)</f>
        <v>42.079782945200002</v>
      </c>
      <c r="L954" s="64">
        <f>MATCH("Зигзаг",$G$67:$G$130,0)</f>
        <v>8</v>
      </c>
    </row>
    <row r="955" spans="1:12" ht="13.5" thickBot="1" x14ac:dyDescent="0.25">
      <c r="A955" s="15">
        <v>15</v>
      </c>
      <c r="B955" s="7">
        <v>2500</v>
      </c>
      <c r="C955" s="7">
        <v>4.1887902047863914</v>
      </c>
      <c r="D955" s="7"/>
      <c r="E955" s="29">
        <f t="shared" si="161"/>
        <v>-1249.9999999999991</v>
      </c>
      <c r="F955" s="2">
        <f t="shared" si="159"/>
        <v>-2165.0635094610971</v>
      </c>
      <c r="G955" s="51" t="s">
        <v>22</v>
      </c>
      <c r="H955" s="7">
        <v>40.074024407400003</v>
      </c>
      <c r="I955" s="7">
        <v>288.98213425900002</v>
      </c>
      <c r="J955" s="65">
        <f ca="1">INDEX(OFFSET(G899,L954,0,64-L954,2),MATCH("зигзаг",OFFSET(G899,L954,0,64-L954,1),0),2)</f>
        <v>26.8845297019</v>
      </c>
      <c r="K955" s="63">
        <f ca="1">INDEX(H899:I962,MATCH(J955,H899:H962,0),2)</f>
        <v>-21.6402491379</v>
      </c>
      <c r="L955" s="66">
        <f ca="1">MATCH("Зигзаг",OFFSET($G$67,L954,0,64-L954,1),0)+L954</f>
        <v>12</v>
      </c>
    </row>
    <row r="956" spans="1:12" ht="13.5" thickBot="1" x14ac:dyDescent="0.25">
      <c r="A956" s="15">
        <v>15</v>
      </c>
      <c r="B956" s="7">
        <v>2500.0000000000277</v>
      </c>
      <c r="C956" s="7">
        <v>4.4505895925855441</v>
      </c>
      <c r="D956" s="7"/>
      <c r="E956" s="29">
        <f t="shared" si="161"/>
        <v>-647.04761275630017</v>
      </c>
      <c r="F956" s="2">
        <f t="shared" si="159"/>
        <v>-2414.8145657226996</v>
      </c>
      <c r="G956" s="50" t="s">
        <v>19</v>
      </c>
      <c r="H956" s="7">
        <v>122.37839490979999</v>
      </c>
      <c r="I956" s="7">
        <v>156.8085127873</v>
      </c>
      <c r="J956" s="65">
        <f ca="1">INDEX(OFFSET(G899,L955,0,64-L955,2),MATCH("зигзаг",OFFSET(G899,L955,0,64-L955,1),0),2)</f>
        <v>44.831537941699999</v>
      </c>
      <c r="K956" s="63">
        <f ca="1">INDEX(H899:I962,MATCH(J956,H899:H962,0),2)</f>
        <v>18.573507622400001</v>
      </c>
      <c r="L956" s="66">
        <f t="shared" ref="L956:L962" ca="1" si="167">MATCH("Зигзаг",OFFSET($G$67,L955,0,64-L955,1),0)+L955</f>
        <v>15</v>
      </c>
    </row>
    <row r="957" spans="1:12" ht="13.5" thickBot="1" x14ac:dyDescent="0.25">
      <c r="A957" s="15">
        <v>15</v>
      </c>
      <c r="B957" s="7">
        <v>2500</v>
      </c>
      <c r="C957" s="7">
        <v>4.7123889803846897</v>
      </c>
      <c r="D957" s="7"/>
      <c r="E957" s="29">
        <f t="shared" si="161"/>
        <v>-4.594306705907325E-13</v>
      </c>
      <c r="F957" s="2">
        <f t="shared" si="159"/>
        <v>-2500</v>
      </c>
      <c r="G957" s="48" t="s">
        <v>21</v>
      </c>
      <c r="H957" s="7">
        <v>74.666382681499996</v>
      </c>
      <c r="I957" s="7">
        <v>65.937355722800007</v>
      </c>
      <c r="J957" s="65">
        <f ca="1">INDEX(OFFSET(G899,L956,0,64-L956,2),MATCH("зигзаг",OFFSET(G899,L956,0,64-L956,1),0),2)</f>
        <v>80.463484030700002</v>
      </c>
      <c r="K957" s="63">
        <f ca="1">INDEX(H899:I962,MATCH(J957,H899:H962,0),2)</f>
        <v>38.394441626700001</v>
      </c>
      <c r="L957" s="66">
        <f t="shared" ca="1" si="167"/>
        <v>35</v>
      </c>
    </row>
    <row r="958" spans="1:12" ht="13.5" thickBot="1" x14ac:dyDescent="0.25">
      <c r="A958" s="15">
        <v>15</v>
      </c>
      <c r="B958" s="7">
        <v>2500.0000000000277</v>
      </c>
      <c r="C958" s="7">
        <v>4.9741883681838353</v>
      </c>
      <c r="D958" s="7"/>
      <c r="E958" s="29">
        <f t="shared" si="161"/>
        <v>647.04761275629926</v>
      </c>
      <c r="F958" s="2">
        <f t="shared" si="159"/>
        <v>-2414.8145657227001</v>
      </c>
      <c r="G958" s="51" t="s">
        <v>22</v>
      </c>
      <c r="H958" s="7">
        <v>67.087418817400007</v>
      </c>
      <c r="I958" s="7">
        <v>72.8397984036</v>
      </c>
      <c r="J958" s="65">
        <f ca="1">INDEX(OFFSET(G899,L957,0,64-L957,2),MATCH("зигзаг",OFFSET(G899,L957,0,64-L957,1),0),2)</f>
        <v>18.822141978499999</v>
      </c>
      <c r="K958" s="63">
        <f ca="1">INDEX(H899:I962,MATCH(J958,H899:H962,0),2)</f>
        <v>48.977361839799997</v>
      </c>
      <c r="L958" s="66">
        <f t="shared" ca="1" si="167"/>
        <v>38</v>
      </c>
    </row>
    <row r="959" spans="1:12" ht="13.5" thickBot="1" x14ac:dyDescent="0.25">
      <c r="A959" s="15">
        <v>15</v>
      </c>
      <c r="B959" s="7">
        <v>2500</v>
      </c>
      <c r="C959" s="7">
        <v>5.2359877559829879</v>
      </c>
      <c r="D959" s="7"/>
      <c r="E959" s="29">
        <f t="shared" si="161"/>
        <v>1249.9999999999984</v>
      </c>
      <c r="F959" s="2">
        <f t="shared" si="159"/>
        <v>-2165.0635094610975</v>
      </c>
      <c r="G959" s="50" t="s">
        <v>19</v>
      </c>
      <c r="H959" s="7">
        <v>52.182784982500003</v>
      </c>
      <c r="I959" s="7">
        <v>54.488655243499998</v>
      </c>
      <c r="J959" s="65">
        <f ca="1">INDEX(OFFSET(G899,L958,0,64-L958,2),MATCH("зигзаг",OFFSET(G899,L958,0,64-L958,1),0),2)</f>
        <v>109.6970977567</v>
      </c>
      <c r="K959" s="63">
        <f ca="1">INDEX(H899:I962,MATCH(J959,H899:H962,0),2)</f>
        <v>23.378270066300001</v>
      </c>
      <c r="L959" s="66">
        <f t="shared" ca="1" si="167"/>
        <v>41</v>
      </c>
    </row>
    <row r="960" spans="1:12" ht="13.5" thickBot="1" x14ac:dyDescent="0.25">
      <c r="A960" s="15">
        <v>15</v>
      </c>
      <c r="B960" s="7">
        <v>2500.0000000000441</v>
      </c>
      <c r="C960" s="7">
        <v>5.497787143782138</v>
      </c>
      <c r="D960" s="7"/>
      <c r="E960" s="29">
        <f t="shared" si="161"/>
        <v>1767.7669529663995</v>
      </c>
      <c r="F960" s="2">
        <f t="shared" si="159"/>
        <v>-1767.7669529664004</v>
      </c>
      <c r="G960" s="53" t="s">
        <v>24</v>
      </c>
      <c r="H960" s="7">
        <v>68.305071693499997</v>
      </c>
      <c r="I960" s="7">
        <v>60.834563654999997</v>
      </c>
      <c r="J960" s="65">
        <f ca="1">INDEX(OFFSET(G899,L959,0,64-L959,2),MATCH("зигзаг",OFFSET(G899,L959,0,64-L959,1),0),2)</f>
        <v>111.10888331619999</v>
      </c>
      <c r="K960" s="63">
        <f ca="1">INDEX(H899:I962,MATCH(J960,H899:H962,0),2)</f>
        <v>75.210433991299993</v>
      </c>
      <c r="L960" s="66">
        <f t="shared" ca="1" si="167"/>
        <v>44</v>
      </c>
    </row>
    <row r="961" spans="1:25" ht="13.5" thickBot="1" x14ac:dyDescent="0.25">
      <c r="A961" s="15">
        <v>15</v>
      </c>
      <c r="B961" s="7">
        <v>2500</v>
      </c>
      <c r="C961" s="7">
        <v>5.759586531581288</v>
      </c>
      <c r="D961" s="7"/>
      <c r="E961" s="29">
        <f t="shared" si="161"/>
        <v>2165.0635094610971</v>
      </c>
      <c r="F961" s="2">
        <f t="shared" si="159"/>
        <v>-1249.9999999999991</v>
      </c>
      <c r="G961" s="49" t="s">
        <v>20</v>
      </c>
      <c r="H961" s="7">
        <v>102.7596450428</v>
      </c>
      <c r="I961" s="7">
        <v>47.175106856900001</v>
      </c>
      <c r="J961" s="65">
        <f ca="1">INDEX(OFFSET(G899,L960,0,64-L960,2),MATCH("зигзаг",OFFSET(G899,L960,0,64-L960,1),0),2)</f>
        <v>87.603561233700006</v>
      </c>
      <c r="K961" s="63">
        <f ca="1">INDEX(H899:I962,MATCH(J961,H899:H962,0),2)</f>
        <v>23.6009860737</v>
      </c>
      <c r="L961" s="66">
        <f t="shared" ca="1" si="167"/>
        <v>49</v>
      </c>
    </row>
    <row r="962" spans="1:25" ht="13.5" thickBot="1" x14ac:dyDescent="0.25">
      <c r="A962" s="15">
        <v>15</v>
      </c>
      <c r="B962" s="7">
        <v>2500.0000000000277</v>
      </c>
      <c r="C962" s="7">
        <v>6.0213859193804407</v>
      </c>
      <c r="D962" s="7"/>
      <c r="E962" s="29">
        <f t="shared" si="161"/>
        <v>2414.8145657226996</v>
      </c>
      <c r="F962" s="2">
        <f t="shared" si="159"/>
        <v>-647.0476127563004</v>
      </c>
      <c r="G962" s="51" t="s">
        <v>22</v>
      </c>
      <c r="H962" s="7">
        <v>119.993365497</v>
      </c>
      <c r="I962" s="7">
        <v>21.341240714200001</v>
      </c>
      <c r="J962" s="78">
        <f ca="1">INDEX(OFFSET(G899,L961,0,64-L961,2),MATCH("зигзаг",OFFSET(G899,L961,0,64-L961,1),0),2)</f>
        <v>-64.857492156199996</v>
      </c>
      <c r="K962" s="63">
        <f ca="1">INDEX(H899:I962,MATCH(J962,H899:H962,0),2)</f>
        <v>602.44779865960004</v>
      </c>
      <c r="L962" s="69">
        <f t="shared" ca="1" si="167"/>
        <v>54</v>
      </c>
    </row>
    <row r="963" spans="1:25" ht="13.5" thickBot="1" x14ac:dyDescent="0.25">
      <c r="A963" s="12">
        <v>16</v>
      </c>
      <c r="B963" s="4">
        <v>833.33333333329995</v>
      </c>
      <c r="C963" s="4">
        <v>0</v>
      </c>
      <c r="D963" s="79"/>
      <c r="E963" s="29">
        <f t="shared" si="161"/>
        <v>833.33333333329995</v>
      </c>
      <c r="F963" s="2">
        <f t="shared" si="159"/>
        <v>0</v>
      </c>
      <c r="G963" s="48" t="s">
        <v>21</v>
      </c>
      <c r="H963" s="4">
        <v>-27.9756161181</v>
      </c>
      <c r="I963" s="4">
        <v>56.852395068</v>
      </c>
      <c r="J963" s="76">
        <f ca="1">INDEX(G963:H1026,MATCH("ВертЛиния",OFFSET(G963,0,0,64,1),0),2)</f>
        <v>-27.9756161181</v>
      </c>
      <c r="K963" s="63">
        <f ca="1">INDEX(H963:I1026,MATCH(J963,H963:H1026,0),2)</f>
        <v>56.852395068</v>
      </c>
      <c r="L963" s="64">
        <f>MATCH("ВертЛиния",$G$131:$G$194,0)</f>
        <v>1</v>
      </c>
      <c r="Y963" s="86"/>
    </row>
    <row r="964" spans="1:25" ht="13.5" thickBot="1" x14ac:dyDescent="0.25">
      <c r="A964" s="12">
        <v>16</v>
      </c>
      <c r="B964" s="4">
        <v>833.33333333334792</v>
      </c>
      <c r="C964" s="4">
        <v>0.78539816339744839</v>
      </c>
      <c r="D964" s="4"/>
      <c r="E964" s="29">
        <f t="shared" si="161"/>
        <v>589.25565098879986</v>
      </c>
      <c r="F964" s="2">
        <f t="shared" si="159"/>
        <v>589.25565098879997</v>
      </c>
      <c r="G964" s="49" t="s">
        <v>20</v>
      </c>
      <c r="H964" s="4">
        <v>-21.850661280899999</v>
      </c>
      <c r="I964" s="4">
        <v>16.344068192999998</v>
      </c>
      <c r="J964" s="65">
        <f ca="1">INDEX(OFFSET(G963,L963,0,64-L963,2),MATCH("ВертЛиния",OFFSET(G963,L963,0,64-L963,1),0),2)</f>
        <v>4.1878967593</v>
      </c>
      <c r="K964" s="63">
        <f ca="1">INDEX(H963:I1026,MATCH(J964,H963:H1026,0),2)</f>
        <v>26.1688486766</v>
      </c>
      <c r="L964" s="66">
        <f ca="1">MATCH("ВертЛиния",OFFSET($G$131,L963,0,64-L963,1),0)+L963</f>
        <v>25</v>
      </c>
    </row>
    <row r="965" spans="1:25" ht="13.5" thickBot="1" x14ac:dyDescent="0.25">
      <c r="A965" s="12">
        <v>16</v>
      </c>
      <c r="B965" s="4">
        <v>833.33333333329995</v>
      </c>
      <c r="C965" s="4">
        <v>1.5707963267948966</v>
      </c>
      <c r="D965" s="4"/>
      <c r="E965" s="29">
        <f t="shared" si="161"/>
        <v>5.104785228785712E-14</v>
      </c>
      <c r="F965" s="2">
        <f t="shared" ref="F965:F1028" si="168">B965*SIN(C965)</f>
        <v>833.33333333329995</v>
      </c>
      <c r="G965" s="50" t="s">
        <v>19</v>
      </c>
      <c r="H965" s="4">
        <v>8.0177065196000008</v>
      </c>
      <c r="I965" s="4">
        <v>20.7432128363</v>
      </c>
      <c r="J965" s="65">
        <f ca="1">INDEX(OFFSET(G963,L964,0,64-L964,2),MATCH("ВертЛиния",OFFSET(G963,L964,0,64-L964,1),0),2)</f>
        <v>58.014490838699999</v>
      </c>
      <c r="K965" s="63">
        <f ca="1">INDEX(H963:I1026,MATCH(J965,H963:H1026,0),2)</f>
        <v>90.664679644200007</v>
      </c>
      <c r="L965" s="66">
        <f t="shared" ref="L965:L969" ca="1" si="169">MATCH("ВертЛиния",OFFSET($G$131,L964,0,64-L964,1),0)+L964</f>
        <v>29</v>
      </c>
    </row>
    <row r="966" spans="1:25" ht="13.5" thickBot="1" x14ac:dyDescent="0.25">
      <c r="A966" s="12">
        <v>16</v>
      </c>
      <c r="B966" s="4">
        <v>833.33333333334792</v>
      </c>
      <c r="C966" s="4">
        <v>2.3561944901923448</v>
      </c>
      <c r="D966" s="4"/>
      <c r="E966" s="29">
        <f t="shared" si="161"/>
        <v>-589.25565098879986</v>
      </c>
      <c r="F966" s="2">
        <f t="shared" si="168"/>
        <v>589.25565098879997</v>
      </c>
      <c r="G966" s="51" t="s">
        <v>22</v>
      </c>
      <c r="H966" s="4">
        <v>-20.125474898499998</v>
      </c>
      <c r="I966" s="4">
        <v>32.503216612099997</v>
      </c>
      <c r="J966" s="65">
        <f ca="1">INDEX(OFFSET(G963,L965,0,64-L965,2),MATCH("ВертЛиния",OFFSET(G963,L965,0,64-L965,1),0),2)</f>
        <v>21.816918577199999</v>
      </c>
      <c r="K966" s="63">
        <f ca="1">INDEX(H963:I1026,MATCH(J966,H963:H1026,0),2)</f>
        <v>55.931906726299999</v>
      </c>
      <c r="L966" s="66">
        <f t="shared" ca="1" si="169"/>
        <v>39</v>
      </c>
    </row>
    <row r="967" spans="1:25" ht="13.5" thickBot="1" x14ac:dyDescent="0.25">
      <c r="A967" s="12">
        <v>16</v>
      </c>
      <c r="B967" s="4">
        <v>833.33333333329995</v>
      </c>
      <c r="C967" s="4">
        <v>3.1415926535897931</v>
      </c>
      <c r="D967" s="4"/>
      <c r="E967" s="29">
        <f t="shared" ref="E967:E1030" si="170">B967*COS(C967)</f>
        <v>-833.33333333329995</v>
      </c>
      <c r="F967" s="2">
        <f t="shared" si="168"/>
        <v>1.0209570457571424E-13</v>
      </c>
      <c r="G967" s="52" t="s">
        <v>23</v>
      </c>
      <c r="H967" s="4">
        <v>2.9064474893000001</v>
      </c>
      <c r="I967" s="4">
        <v>48.5315724409</v>
      </c>
      <c r="J967" s="65">
        <f ca="1">INDEX(OFFSET(G963,L966,0,64-L966,2),MATCH("ВертЛиния",OFFSET(G963,L966,0,64-L966,1),0),2)</f>
        <v>-42.0363529348</v>
      </c>
      <c r="K967" s="63">
        <f ca="1">INDEX(H963:I1026,MATCH(J967,H963:H1026,0),2)</f>
        <v>64.908584848700002</v>
      </c>
      <c r="L967" s="66">
        <f t="shared" ca="1" si="169"/>
        <v>53</v>
      </c>
    </row>
    <row r="968" spans="1:25" ht="13.5" thickBot="1" x14ac:dyDescent="0.25">
      <c r="A968" s="12">
        <v>16</v>
      </c>
      <c r="B968" s="4">
        <v>833.33333333334792</v>
      </c>
      <c r="C968" s="4">
        <v>3.9269908169872414</v>
      </c>
      <c r="D968" s="4"/>
      <c r="E968" s="29">
        <f t="shared" si="170"/>
        <v>-589.25565098880008</v>
      </c>
      <c r="F968" s="2">
        <f t="shared" si="168"/>
        <v>-589.25565098879986</v>
      </c>
      <c r="G968" s="53" t="s">
        <v>24</v>
      </c>
      <c r="H968" s="4">
        <v>1.6258932494</v>
      </c>
      <c r="I968" s="4">
        <v>63.593515093599997</v>
      </c>
      <c r="J968" s="65">
        <f ca="1">INDEX(OFFSET(G963,L967,0,64-L967,2),MATCH("ВертЛиния",OFFSET(G963,L967,0,64-L967,1),0),2)</f>
        <v>-70.154592472700003</v>
      </c>
      <c r="K968" s="63">
        <f ca="1">INDEX(H963:I1026,MATCH(J968,H963:H1026,0),2)</f>
        <v>68.254130422800003</v>
      </c>
      <c r="L968" s="66">
        <f t="shared" ca="1" si="169"/>
        <v>56</v>
      </c>
    </row>
    <row r="969" spans="1:25" ht="13.5" thickBot="1" x14ac:dyDescent="0.25">
      <c r="A969" s="12">
        <v>16</v>
      </c>
      <c r="B969" s="4">
        <v>833.33333333329995</v>
      </c>
      <c r="C969" s="4">
        <v>4.7123889803846897</v>
      </c>
      <c r="D969" s="4"/>
      <c r="E969" s="29">
        <f t="shared" si="170"/>
        <v>-1.5314355686357137E-13</v>
      </c>
      <c r="F969" s="2">
        <f t="shared" si="168"/>
        <v>-833.33333333329995</v>
      </c>
      <c r="G969" s="50" t="s">
        <v>19</v>
      </c>
      <c r="H969" s="4">
        <v>27.0508613296</v>
      </c>
      <c r="I969" s="4">
        <v>53.632925778100002</v>
      </c>
      <c r="J969" s="65">
        <f ca="1">INDEX(OFFSET(G963,L968,0,64-L968,2),MATCH("ВертЛиния",OFFSET(G963,L968,0,64-L968,1),0),2)</f>
        <v>36.753746801699997</v>
      </c>
      <c r="K969" s="63">
        <f ca="1">INDEX(H963:I1026,MATCH(J969,H963:H1026,0),2)</f>
        <v>82.210109498899996</v>
      </c>
      <c r="L969" s="66">
        <f t="shared" ca="1" si="169"/>
        <v>59</v>
      </c>
    </row>
    <row r="970" spans="1:25" ht="13.5" thickBot="1" x14ac:dyDescent="0.25">
      <c r="A970" s="12">
        <v>16</v>
      </c>
      <c r="B970" s="4">
        <v>833.33333333334792</v>
      </c>
      <c r="C970" s="4">
        <v>5.497787143782138</v>
      </c>
      <c r="D970" s="4"/>
      <c r="E970" s="29">
        <f t="shared" si="170"/>
        <v>589.25565098879974</v>
      </c>
      <c r="F970" s="2">
        <f t="shared" si="168"/>
        <v>-589.25565098880008</v>
      </c>
      <c r="G970" s="54" t="s">
        <v>25</v>
      </c>
      <c r="H970" s="4">
        <v>36.164443076200001</v>
      </c>
      <c r="I970" s="4">
        <v>56.171683954099997</v>
      </c>
      <c r="J970" s="71">
        <f ca="1">INDEX(G963:H1026,MATCH("Треугольник",OFFSET(G963,0,0,64,1),0),2)</f>
        <v>-21.850661280899999</v>
      </c>
      <c r="K970" s="63">
        <f ca="1">INDEX(H963:I1026,MATCH(J970,H963:H1026,0),2)</f>
        <v>16.344068192999998</v>
      </c>
      <c r="L970" s="64">
        <f>MATCH("Треугольник",$G$131:G1026,0)</f>
        <v>2</v>
      </c>
    </row>
    <row r="971" spans="1:25" ht="13.5" thickBot="1" x14ac:dyDescent="0.25">
      <c r="A971" s="12">
        <v>16</v>
      </c>
      <c r="B971" s="4">
        <v>1388.8888888889001</v>
      </c>
      <c r="C971" s="4">
        <v>0</v>
      </c>
      <c r="D971" s="4"/>
      <c r="E971" s="29">
        <f t="shared" si="170"/>
        <v>1388.8888888889001</v>
      </c>
      <c r="F971" s="2">
        <f t="shared" si="168"/>
        <v>0</v>
      </c>
      <c r="G971" s="53" t="s">
        <v>24</v>
      </c>
      <c r="H971" s="4">
        <v>16.8481812536</v>
      </c>
      <c r="I971" s="4">
        <v>48.571964935099999</v>
      </c>
      <c r="J971" s="72">
        <f ca="1">INDEX(OFFSET(G963,L970,0,64-L970,2),MATCH("Треугольник",OFFSET(G963,L970,0,64-L970,1),0),2)</f>
        <v>-46.211492702900003</v>
      </c>
      <c r="K971" s="63">
        <f ca="1">INDEX(H963:I1026,MATCH(J971,H963:H1026,0),2)</f>
        <v>14.220696093800001</v>
      </c>
      <c r="L971" s="66">
        <f ca="1">MATCH("Треугольник",OFFSET($G$67,L970,0,64-L970,1),0)+L970</f>
        <v>14</v>
      </c>
    </row>
    <row r="972" spans="1:25" ht="13.5" thickBot="1" x14ac:dyDescent="0.25">
      <c r="A972" s="12">
        <v>16</v>
      </c>
      <c r="B972" s="4">
        <v>1388.8888888889305</v>
      </c>
      <c r="C972" s="4">
        <v>0.48332194670611478</v>
      </c>
      <c r="D972" s="4"/>
      <c r="E972" s="29">
        <f t="shared" si="170"/>
        <v>1229.8000356294997</v>
      </c>
      <c r="F972" s="2">
        <f t="shared" si="168"/>
        <v>645.44885006080005</v>
      </c>
      <c r="G972" s="51" t="s">
        <v>22</v>
      </c>
      <c r="H972" s="4">
        <v>50.685785187900002</v>
      </c>
      <c r="I972" s="4">
        <v>65.898423469700006</v>
      </c>
      <c r="J972" s="72">
        <f ca="1">INDEX(OFFSET(G963,L971,0,64-L971,2),MATCH("Треугольник",OFFSET(G963,L971,0,64-L971,1),0),2)</f>
        <v>9.5589443671000005</v>
      </c>
      <c r="K972" s="63">
        <f ca="1">INDEX(H963:I1026,MATCH(J972,H963:H1026,0),2)</f>
        <v>44.251845039999999</v>
      </c>
      <c r="L972" s="66">
        <f t="shared" ref="L972:L978" ca="1" si="171">MATCH("Треугольник",OFFSET($G$67,L971,0,64-L971,1),0)+L971</f>
        <v>18</v>
      </c>
    </row>
    <row r="973" spans="1:25" ht="13.5" thickBot="1" x14ac:dyDescent="0.25">
      <c r="A973" s="12">
        <v>16</v>
      </c>
      <c r="B973" s="4">
        <v>1388.8888888888798</v>
      </c>
      <c r="C973" s="4">
        <v>0.96664389341222468</v>
      </c>
      <c r="D973" s="4"/>
      <c r="E973" s="29">
        <f t="shared" si="170"/>
        <v>788.97881490440011</v>
      </c>
      <c r="F973" s="2">
        <f t="shared" si="168"/>
        <v>1143.0331470745</v>
      </c>
      <c r="G973" s="52" t="s">
        <v>23</v>
      </c>
      <c r="H973" s="4">
        <v>-148.31728421450001</v>
      </c>
      <c r="I973" s="4">
        <v>18.445165774399999</v>
      </c>
      <c r="J973" s="72">
        <f ca="1">INDEX(OFFSET(G963,L972,0,64-L972,2),MATCH("Треугольник",OFFSET(G963,L972,0,64-L972,1),0),2)</f>
        <v>74.485079421600005</v>
      </c>
      <c r="K973" s="63">
        <f ca="1">INDEX(H963:I1026,MATCH(J973,H963:H1026,0),2)</f>
        <v>74.554272865100003</v>
      </c>
      <c r="L973" s="66">
        <f t="shared" ca="1" si="171"/>
        <v>22</v>
      </c>
    </row>
    <row r="974" spans="1:25" ht="13.5" thickBot="1" x14ac:dyDescent="0.25">
      <c r="A974" s="12">
        <v>16</v>
      </c>
      <c r="B974" s="4">
        <v>1388.8888888889062</v>
      </c>
      <c r="C974" s="4">
        <v>1.4499658401183457</v>
      </c>
      <c r="D974" s="4"/>
      <c r="E974" s="29">
        <f t="shared" si="170"/>
        <v>167.41205591020108</v>
      </c>
      <c r="F974" s="2">
        <f t="shared" si="168"/>
        <v>1378.7623251361999</v>
      </c>
      <c r="G974" s="54" t="s">
        <v>25</v>
      </c>
      <c r="H974" s="4">
        <v>14.587526580800001</v>
      </c>
      <c r="I974" s="4">
        <v>16.286031348800002</v>
      </c>
      <c r="J974" s="72">
        <f ca="1">INDEX(OFFSET(G963,L973,0,64-L973,2),MATCH("Треугольник",OFFSET(G963,L973,0,64-L973,1),0),2)</f>
        <v>26.143577176600001</v>
      </c>
      <c r="K974" s="63">
        <f ca="1">INDEX(H963:I1026,MATCH(J974,H963:H1026,0),2)</f>
        <v>73.123010561000001</v>
      </c>
      <c r="L974" s="66">
        <f t="shared" ca="1" si="171"/>
        <v>32</v>
      </c>
    </row>
    <row r="975" spans="1:25" ht="13.5" thickBot="1" x14ac:dyDescent="0.25">
      <c r="A975" s="12">
        <v>16</v>
      </c>
      <c r="B975" s="4">
        <v>1388.8888888888882</v>
      </c>
      <c r="C975" s="4">
        <v>1.9332877868245057</v>
      </c>
      <c r="D975" s="4"/>
      <c r="E975" s="29">
        <f t="shared" si="170"/>
        <v>-492.50678755909991</v>
      </c>
      <c r="F975" s="2">
        <f t="shared" si="168"/>
        <v>1298.6336703964002</v>
      </c>
      <c r="G975" s="53" t="s">
        <v>24</v>
      </c>
      <c r="H975" s="4">
        <v>101.9730095944</v>
      </c>
      <c r="I975" s="4">
        <v>101.44008828219999</v>
      </c>
      <c r="J975" s="72">
        <f ca="1">INDEX(OFFSET(G963,L974,0,64-L974,2),MATCH("Треугольник",OFFSET(G963,L974,0,64-L974,1),0),2)</f>
        <v>21.993565543599999</v>
      </c>
      <c r="K975" s="63">
        <f ca="1">INDEX(H963:I1026,MATCH(J975,H963:H1026,0),2)</f>
        <v>82.081950312800004</v>
      </c>
      <c r="L975" s="66">
        <f t="shared" ca="1" si="171"/>
        <v>37</v>
      </c>
    </row>
    <row r="976" spans="1:25" ht="13.5" thickBot="1" x14ac:dyDescent="0.25">
      <c r="A976" s="12">
        <v>16</v>
      </c>
      <c r="B976" s="4">
        <v>1388.8888888889221</v>
      </c>
      <c r="C976" s="4">
        <v>2.4166097335306356</v>
      </c>
      <c r="D976" s="4"/>
      <c r="E976" s="29">
        <f t="shared" si="170"/>
        <v>-1039.5982613487997</v>
      </c>
      <c r="F976" s="2">
        <f t="shared" si="168"/>
        <v>921.00369200110015</v>
      </c>
      <c r="G976" s="49" t="s">
        <v>20</v>
      </c>
      <c r="H976" s="4">
        <v>-46.211492702900003</v>
      </c>
      <c r="I976" s="4">
        <v>14.220696093800001</v>
      </c>
      <c r="J976" s="72">
        <f ca="1">INDEX(OFFSET(G963,L975,0,64-L975,2),MATCH("Треугольник",OFFSET(G963,L975,0,64-L975,1),0),2)</f>
        <v>89.490690587700001</v>
      </c>
      <c r="K976" s="63">
        <f ca="1">INDEX(H963:I1026,MATCH(J976,H963:H1026,0),2)</f>
        <v>74.231056150499995</v>
      </c>
      <c r="L976" s="66">
        <f t="shared" ca="1" si="171"/>
        <v>43</v>
      </c>
    </row>
    <row r="977" spans="1:12" ht="13.5" thickBot="1" x14ac:dyDescent="0.25">
      <c r="A977" s="12">
        <v>16</v>
      </c>
      <c r="B977" s="4">
        <v>1388.8888888888732</v>
      </c>
      <c r="C977" s="4">
        <v>2.8999316802366941</v>
      </c>
      <c r="D977" s="4"/>
      <c r="E977" s="29">
        <f t="shared" si="170"/>
        <v>-1348.5303019805999</v>
      </c>
      <c r="F977" s="2">
        <f t="shared" si="168"/>
        <v>332.38286706610012</v>
      </c>
      <c r="G977" s="54" t="s">
        <v>25</v>
      </c>
      <c r="H977" s="4">
        <v>-11.036588011799999</v>
      </c>
      <c r="I977" s="4">
        <v>45.073385048799999</v>
      </c>
      <c r="J977" s="72">
        <f ca="1">INDEX(OFFSET(G963,L976,0,64-L976,2),MATCH("Треугольник",OFFSET(G963,L976,0,64-L976,1),0),2)</f>
        <v>-58.053741857299997</v>
      </c>
      <c r="K977" s="63">
        <f ca="1">INDEX(H963:I1026,MATCH(J977,H963:H1026,0),2)</f>
        <v>36.129376342699999</v>
      </c>
      <c r="L977" s="66">
        <f t="shared" ca="1" si="171"/>
        <v>47</v>
      </c>
    </row>
    <row r="978" spans="1:12" ht="13.5" thickBot="1" x14ac:dyDescent="0.25">
      <c r="A978" s="12">
        <v>16</v>
      </c>
      <c r="B978" s="4">
        <v>1388.8888888888732</v>
      </c>
      <c r="C978" s="4">
        <v>3.3832536269428921</v>
      </c>
      <c r="D978" s="4"/>
      <c r="E978" s="29">
        <f t="shared" si="170"/>
        <v>-1348.5303019806001</v>
      </c>
      <c r="F978" s="2">
        <f t="shared" si="168"/>
        <v>-332.38286706609972</v>
      </c>
      <c r="G978" s="50" t="s">
        <v>19</v>
      </c>
      <c r="H978" s="4">
        <v>6.6968960540999998</v>
      </c>
      <c r="I978" s="4">
        <v>75.052600984199998</v>
      </c>
      <c r="J978" s="72">
        <f ca="1">INDEX(OFFSET(G963,L977,0,64-L977,2),MATCH("Треугольник",OFFSET(G963,L977,0,64-L977,1),0),2)</f>
        <v>63.797005201899999</v>
      </c>
      <c r="K978" s="63">
        <f ca="1">INDEX(H963:I1026,MATCH(J978,H963:H1026,0),2)</f>
        <v>58.090562933900003</v>
      </c>
      <c r="L978" s="69">
        <f t="shared" ca="1" si="171"/>
        <v>63</v>
      </c>
    </row>
    <row r="979" spans="1:12" ht="13.5" thickBot="1" x14ac:dyDescent="0.25">
      <c r="A979" s="12">
        <v>16</v>
      </c>
      <c r="B979" s="4">
        <v>1388.8888888889221</v>
      </c>
      <c r="C979" s="4">
        <v>3.8665755736489507</v>
      </c>
      <c r="D979" s="4"/>
      <c r="E979" s="29">
        <f t="shared" si="170"/>
        <v>-1039.5982613488</v>
      </c>
      <c r="F979" s="2">
        <f t="shared" si="168"/>
        <v>-921.00369200109981</v>
      </c>
      <c r="G979" s="51" t="s">
        <v>22</v>
      </c>
      <c r="H979" s="4">
        <v>20.0086459302</v>
      </c>
      <c r="I979" s="4">
        <v>49.749030431500003</v>
      </c>
      <c r="J979" s="62">
        <f ca="1">INDEX(G963:H1026,MATCH("Круг",OFFSET(G963,0,0,64,1),0),2)</f>
        <v>8.0177065196000008</v>
      </c>
      <c r="K979" s="63">
        <f ca="1">INDEX(H963:I1026,MATCH(J979,H963:H1026,0),2)</f>
        <v>20.7432128363</v>
      </c>
      <c r="L979" s="64">
        <f>MATCH("Круг",$G$131:$G$194,0)</f>
        <v>3</v>
      </c>
    </row>
    <row r="980" spans="1:12" ht="13.5" thickBot="1" x14ac:dyDescent="0.25">
      <c r="A980" s="12">
        <v>16</v>
      </c>
      <c r="B980" s="4">
        <v>1388.8888888888882</v>
      </c>
      <c r="C980" s="4">
        <v>4.3498975203550803</v>
      </c>
      <c r="D980" s="4"/>
      <c r="E980" s="29">
        <f t="shared" si="170"/>
        <v>-492.50678755910047</v>
      </c>
      <c r="F980" s="2">
        <f t="shared" si="168"/>
        <v>-1298.6336703964</v>
      </c>
      <c r="G980" s="49" t="s">
        <v>20</v>
      </c>
      <c r="H980" s="4">
        <v>9.5589443671000005</v>
      </c>
      <c r="I980" s="4">
        <v>44.251845039999999</v>
      </c>
      <c r="J980" s="65">
        <f ca="1">INDEX(OFFSET(G963,L979,0,64-L979,2),MATCH("Круг",OFFSET(G963,L979,0,64-L979,1),0),2)</f>
        <v>27.0508613296</v>
      </c>
      <c r="K980" s="63">
        <f ca="1">INDEX(H963:I1026,MATCH(J980,H963:H1026,0),2)</f>
        <v>53.632925778100002</v>
      </c>
      <c r="L980" s="66">
        <f ca="1">MATCH("Круг",OFFSET($G$131,L979,0,64-L979,1),0)+L979</f>
        <v>7</v>
      </c>
    </row>
    <row r="981" spans="1:12" ht="13.5" thickBot="1" x14ac:dyDescent="0.25">
      <c r="A981" s="12">
        <v>16</v>
      </c>
      <c r="B981" s="4">
        <v>1388.8888888889062</v>
      </c>
      <c r="C981" s="4">
        <v>4.8332194670612409</v>
      </c>
      <c r="D981" s="4"/>
      <c r="E981" s="29">
        <f t="shared" si="170"/>
        <v>167.41205591020139</v>
      </c>
      <c r="F981" s="2">
        <f t="shared" si="168"/>
        <v>-1378.7623251361999</v>
      </c>
      <c r="G981" s="52" t="s">
        <v>23</v>
      </c>
      <c r="H981" s="4">
        <v>-9.4464084467999996</v>
      </c>
      <c r="I981" s="4">
        <v>59.109235909600002</v>
      </c>
      <c r="J981" s="65">
        <f ca="1">INDEX(OFFSET(G963,L980,0,64-L980,2),MATCH("Круг",OFFSET(G963,L980,0,64-L980,1),0),2)</f>
        <v>6.6968960540999998</v>
      </c>
      <c r="K981" s="63">
        <f ca="1">INDEX(H963:I1026,MATCH(J981,H963:H1026,0),2)</f>
        <v>75.052600984199998</v>
      </c>
      <c r="L981" s="66">
        <f t="shared" ref="L981:L989" ca="1" si="172">MATCH("Круг",OFFSET($G$131,L980,0,64-L980,1),0)+L980</f>
        <v>16</v>
      </c>
    </row>
    <row r="982" spans="1:12" ht="13.5" thickBot="1" x14ac:dyDescent="0.25">
      <c r="A982" s="12">
        <v>16</v>
      </c>
      <c r="B982" s="4">
        <v>1388.8888888888798</v>
      </c>
      <c r="C982" s="4">
        <v>5.3165414137673617</v>
      </c>
      <c r="D982" s="4"/>
      <c r="E982" s="29">
        <f t="shared" si="170"/>
        <v>788.9788149044</v>
      </c>
      <c r="F982" s="2">
        <f t="shared" si="168"/>
        <v>-1143.0331470745002</v>
      </c>
      <c r="G982" s="51" t="s">
        <v>22</v>
      </c>
      <c r="H982" s="4">
        <v>1.937844763</v>
      </c>
      <c r="I982" s="4">
        <v>38.040587472200002</v>
      </c>
      <c r="J982" s="65">
        <f ca="1">INDEX(OFFSET(G963,L981,0,64-L981,2),MATCH("Круг",OFFSET(G963,L981,0,64-L981,1),0),2)</f>
        <v>49.739043958099998</v>
      </c>
      <c r="K982" s="63">
        <f ca="1">INDEX(H963:I1026,MATCH(J982,H963:H1026,0),2)</f>
        <v>53.930065323699999</v>
      </c>
      <c r="L982" s="66">
        <f t="shared" ca="1" si="172"/>
        <v>21</v>
      </c>
    </row>
    <row r="983" spans="1:12" ht="13.5" thickBot="1" x14ac:dyDescent="0.25">
      <c r="A983" s="12">
        <v>16</v>
      </c>
      <c r="B983" s="4">
        <v>1388.8888888889305</v>
      </c>
      <c r="C983" s="4">
        <v>5.7998633604734717</v>
      </c>
      <c r="D983" s="4"/>
      <c r="E983" s="29">
        <f t="shared" si="170"/>
        <v>1229.8000356294997</v>
      </c>
      <c r="F983" s="2">
        <f t="shared" si="168"/>
        <v>-645.44885006079994</v>
      </c>
      <c r="G983" s="50" t="s">
        <v>19</v>
      </c>
      <c r="H983" s="4">
        <v>49.739043958099998</v>
      </c>
      <c r="I983" s="4">
        <v>53.930065323699999</v>
      </c>
      <c r="J983" s="65">
        <f ca="1">INDEX(OFFSET(G963,L982,0,64-L982,2),MATCH("Круг",OFFSET(G963,L982,0,64-L982,1),0),2)</f>
        <v>38.347764138400002</v>
      </c>
      <c r="K983" s="63">
        <f ca="1">INDEX(H963:I1026,MATCH(J983,H963:H1026,0),2)</f>
        <v>58.464913660900002</v>
      </c>
      <c r="L983" s="66">
        <f t="shared" ca="1" si="172"/>
        <v>23</v>
      </c>
    </row>
    <row r="984" spans="1:12" ht="13.5" thickBot="1" x14ac:dyDescent="0.25">
      <c r="A984" s="12">
        <v>16</v>
      </c>
      <c r="B984" s="4">
        <v>1944.4444444444</v>
      </c>
      <c r="C984" s="4">
        <v>0</v>
      </c>
      <c r="D984" s="4"/>
      <c r="E984" s="29">
        <f t="shared" si="170"/>
        <v>1944.4444444444</v>
      </c>
      <c r="F984" s="2">
        <f t="shared" si="168"/>
        <v>0</v>
      </c>
      <c r="G984" s="49" t="s">
        <v>20</v>
      </c>
      <c r="H984" s="4">
        <v>74.485079421600005</v>
      </c>
      <c r="I984" s="4">
        <v>74.554272865100003</v>
      </c>
      <c r="J984" s="65">
        <f ca="1">INDEX(OFFSET(G963,L983,0,64-L983,2),MATCH("Круг",OFFSET(G963,L983,0,64-L983,1),0),2)</f>
        <v>17.031367432700002</v>
      </c>
      <c r="K984" s="63">
        <f ca="1">INDEX(H963:I1026,MATCH(J984,H963:H1026,0),2)</f>
        <v>-132.15597477169999</v>
      </c>
      <c r="L984" s="66">
        <f t="shared" ca="1" si="172"/>
        <v>26</v>
      </c>
    </row>
    <row r="985" spans="1:12" ht="13.5" thickBot="1" x14ac:dyDescent="0.25">
      <c r="A985" s="12">
        <v>16</v>
      </c>
      <c r="B985" s="4">
        <v>1944.444444444473</v>
      </c>
      <c r="C985" s="4">
        <v>0.33069396353575897</v>
      </c>
      <c r="D985" s="4"/>
      <c r="E985" s="29">
        <f t="shared" si="170"/>
        <v>1839.0890810845999</v>
      </c>
      <c r="F985" s="2">
        <f t="shared" si="168"/>
        <v>631.36007900909999</v>
      </c>
      <c r="G985" s="50" t="s">
        <v>19</v>
      </c>
      <c r="H985" s="4">
        <v>38.347764138400002</v>
      </c>
      <c r="I985" s="4">
        <v>58.464913660900002</v>
      </c>
      <c r="J985" s="65">
        <f ca="1">INDEX(OFFSET(G963,L984,0,64-L984,2),MATCH("Круг",OFFSET(G963,L984,0,64-L984,1),0),2)</f>
        <v>-31.034255481100001</v>
      </c>
      <c r="K985" s="63">
        <f ca="1">INDEX(H963:I1026,MATCH(J985,H963:H1026,0),2)</f>
        <v>5.2329944261000003</v>
      </c>
      <c r="L985" s="66">
        <f t="shared" ca="1" si="172"/>
        <v>30</v>
      </c>
    </row>
    <row r="986" spans="1:12" ht="13.5" thickBot="1" x14ac:dyDescent="0.25">
      <c r="A986" s="12">
        <v>16</v>
      </c>
      <c r="B986" s="4">
        <v>1944.4444444444775</v>
      </c>
      <c r="C986" s="4">
        <v>0.6613879270715376</v>
      </c>
      <c r="D986" s="4"/>
      <c r="E986" s="29">
        <f t="shared" si="170"/>
        <v>1534.4398793819</v>
      </c>
      <c r="F986" s="2">
        <f t="shared" si="168"/>
        <v>1194.3024968965999</v>
      </c>
      <c r="G986" s="53" t="s">
        <v>24</v>
      </c>
      <c r="H986" s="4">
        <v>34.753858061000003</v>
      </c>
      <c r="I986" s="4">
        <v>57.619680666599997</v>
      </c>
      <c r="J986" s="65">
        <f ca="1">INDEX(OFFSET(G963,L985,0,64-L985,2),MATCH("Круг",OFFSET(G963,L985,0,64-L985,1),0),2)</f>
        <v>-3.440892727</v>
      </c>
      <c r="K986" s="63">
        <f ca="1">INDEX(H963:I1026,MATCH(J986,H963:H1026,0),2)</f>
        <v>64.699977384199997</v>
      </c>
      <c r="L986" s="66">
        <f t="shared" ca="1" si="172"/>
        <v>34</v>
      </c>
    </row>
    <row r="987" spans="1:12" ht="13.5" thickBot="1" x14ac:dyDescent="0.25">
      <c r="A987" s="12">
        <v>16</v>
      </c>
      <c r="B987" s="4">
        <v>1944.4444444444632</v>
      </c>
      <c r="C987" s="4">
        <v>0.99208189060729379</v>
      </c>
      <c r="D987" s="4"/>
      <c r="E987" s="29">
        <f t="shared" si="170"/>
        <v>1063.5103074603001</v>
      </c>
      <c r="F987" s="2">
        <f t="shared" si="168"/>
        <v>1627.8237077327001</v>
      </c>
      <c r="G987" s="48" t="s">
        <v>21</v>
      </c>
      <c r="H987" s="4">
        <v>4.1878967593</v>
      </c>
      <c r="I987" s="4">
        <v>26.1688486766</v>
      </c>
      <c r="J987" s="65">
        <f ca="1">INDEX(OFFSET(G963,L986,0,64-L986,2),MATCH("Круг",OFFSET(G963,L986,0,64-L986,1),0),2)</f>
        <v>45.3702100892</v>
      </c>
      <c r="K987" s="63">
        <f ca="1">INDEX(H963:I1026,MATCH(J987,H963:H1026,0),2)</f>
        <v>0.82043472439999998</v>
      </c>
      <c r="L987" s="66">
        <f t="shared" ca="1" si="172"/>
        <v>48</v>
      </c>
    </row>
    <row r="988" spans="1:12" ht="13.5" thickBot="1" x14ac:dyDescent="0.25">
      <c r="A988" s="12">
        <v>16</v>
      </c>
      <c r="B988" s="4">
        <v>1944.4444444444548</v>
      </c>
      <c r="C988" s="4">
        <v>1.3227758541430534</v>
      </c>
      <c r="D988" s="4"/>
      <c r="E988" s="29">
        <f t="shared" si="170"/>
        <v>477.33289166270038</v>
      </c>
      <c r="F988" s="2">
        <f t="shared" si="168"/>
        <v>1884.9449615486999</v>
      </c>
      <c r="G988" s="50" t="s">
        <v>19</v>
      </c>
      <c r="H988" s="4">
        <v>17.031367432700002</v>
      </c>
      <c r="I988" s="4">
        <v>-132.15597477169999</v>
      </c>
      <c r="J988" s="65">
        <f ca="1">INDEX(OFFSET(G963,L987,0,64-L987,2),MATCH("Круг",OFFSET(G963,L987,0,64-L987,1),0),2)</f>
        <v>227.89870259</v>
      </c>
      <c r="K988" s="63">
        <f ca="1">INDEX(H963:I1026,MATCH(J988,H963:H1026,0),2)</f>
        <v>134.50931716580001</v>
      </c>
      <c r="L988" s="66">
        <f t="shared" ca="1" si="172"/>
        <v>58</v>
      </c>
    </row>
    <row r="989" spans="1:12" ht="13.5" thickBot="1" x14ac:dyDescent="0.25">
      <c r="A989" s="12">
        <v>16</v>
      </c>
      <c r="B989" s="4">
        <v>1944.4444444444389</v>
      </c>
      <c r="C989" s="4">
        <v>1.6534698176788196</v>
      </c>
      <c r="D989" s="4"/>
      <c r="E989" s="29">
        <f t="shared" si="170"/>
        <v>-160.57094952949794</v>
      </c>
      <c r="F989" s="2">
        <f t="shared" si="168"/>
        <v>1937.8031808462999</v>
      </c>
      <c r="G989" s="51" t="s">
        <v>22</v>
      </c>
      <c r="H989" s="4">
        <v>25.944800883900001</v>
      </c>
      <c r="I989" s="4">
        <v>64.859762721899997</v>
      </c>
      <c r="J989" s="65">
        <f ca="1">INDEX(OFFSET(G963,L988,0,64-L988,2),MATCH("Круг",OFFSET(G963,L988,0,64-L988,1),0),2)</f>
        <v>23.203799065599998</v>
      </c>
      <c r="K989" s="63">
        <f ca="1">INDEX(H963:I1026,MATCH(J989,H963:H1026,0),2)</f>
        <v>79.960826817300003</v>
      </c>
      <c r="L989" s="66">
        <f t="shared" ca="1" si="172"/>
        <v>61</v>
      </c>
    </row>
    <row r="990" spans="1:12" ht="13.5" thickBot="1" x14ac:dyDescent="0.25">
      <c r="A990" s="12">
        <v>16</v>
      </c>
      <c r="B990" s="4">
        <v>1944.4444444444059</v>
      </c>
      <c r="C990" s="4">
        <v>1.9841637812146047</v>
      </c>
      <c r="D990" s="4"/>
      <c r="E990" s="29">
        <f t="shared" si="170"/>
        <v>-781.07443682520011</v>
      </c>
      <c r="F990" s="2">
        <f t="shared" si="168"/>
        <v>1780.6703573847999</v>
      </c>
      <c r="G990" s="52" t="s">
        <v>23</v>
      </c>
      <c r="H990" s="4">
        <v>39.206085201199997</v>
      </c>
      <c r="I990" s="4">
        <v>64.163427074599994</v>
      </c>
      <c r="J990" s="62">
        <f ca="1">INDEX(G963:H1026,MATCH("Крест",OFFSET(G963,0,0,64,1),0),2)</f>
        <v>-20.125474898499998</v>
      </c>
      <c r="K990" s="63">
        <f ca="1">INDEX(H963:I1026,MATCH(J990,H963:H1026,0),2)</f>
        <v>32.503216612099997</v>
      </c>
      <c r="L990" s="64">
        <f>MATCH("Крест",$G$67:$G$130,0)</f>
        <v>4</v>
      </c>
    </row>
    <row r="991" spans="1:12" ht="13.5" thickBot="1" x14ac:dyDescent="0.25">
      <c r="A991" s="12">
        <v>16</v>
      </c>
      <c r="B991" s="4">
        <v>1944.4444444444532</v>
      </c>
      <c r="C991" s="4">
        <v>2.3148577447503875</v>
      </c>
      <c r="D991" s="4"/>
      <c r="E991" s="29">
        <f t="shared" si="170"/>
        <v>-1316.9363892722997</v>
      </c>
      <c r="F991" s="2">
        <f t="shared" si="168"/>
        <v>1430.5742707533002</v>
      </c>
      <c r="G991" s="48" t="s">
        <v>21</v>
      </c>
      <c r="H991" s="4">
        <v>58.014490838699999</v>
      </c>
      <c r="I991" s="4">
        <v>90.664679644200007</v>
      </c>
      <c r="J991" s="65">
        <f ca="1">INDEX(OFFSET(G963,L990,0,64-L990,2),MATCH("Крест",OFFSET(G963,L990,0,64-L990,1),0),2)</f>
        <v>50.685785187900002</v>
      </c>
      <c r="K991" s="63">
        <f ca="1">INDEX(H963:I1026,MATCH(J991,H963:H1026,0),2)</f>
        <v>65.898423469700006</v>
      </c>
      <c r="L991" s="66">
        <f ca="1">MATCH("Крест",OFFSET($G$67,L990,0,64-L990,1),0)+L990</f>
        <v>10</v>
      </c>
    </row>
    <row r="992" spans="1:12" ht="13.5" thickBot="1" x14ac:dyDescent="0.25">
      <c r="A992" s="12">
        <v>16</v>
      </c>
      <c r="B992" s="4">
        <v>1944.4444444444898</v>
      </c>
      <c r="C992" s="4">
        <v>2.6455517082861273</v>
      </c>
      <c r="D992" s="4"/>
      <c r="E992" s="29">
        <f t="shared" si="170"/>
        <v>-1710.0878495681998</v>
      </c>
      <c r="F992" s="2">
        <f t="shared" si="168"/>
        <v>925.45326423880033</v>
      </c>
      <c r="G992" s="50" t="s">
        <v>19</v>
      </c>
      <c r="H992" s="4">
        <v>-31.034255481100001</v>
      </c>
      <c r="I992" s="4">
        <v>5.2329944261000003</v>
      </c>
      <c r="J992" s="65">
        <f ca="1">INDEX(OFFSET(G963,L991,0,64-L991,2),MATCH("Крест",OFFSET(G963,L991,0,64-L991,1),0),2)</f>
        <v>20.0086459302</v>
      </c>
      <c r="K992" s="63">
        <f ca="1">INDEX(H963:I1026,MATCH(J992,H963:H1026,0),2)</f>
        <v>49.749030431500003</v>
      </c>
      <c r="L992" s="66">
        <f t="shared" ref="L992:L1000" ca="1" si="173">MATCH("Крест",OFFSET($G$67,L991,0,64-L991,1),0)+L991</f>
        <v>17</v>
      </c>
    </row>
    <row r="993" spans="1:12" ht="13.5" thickBot="1" x14ac:dyDescent="0.25">
      <c r="A993" s="12">
        <v>16</v>
      </c>
      <c r="B993" s="4">
        <v>1944.4444444444428</v>
      </c>
      <c r="C993" s="4">
        <v>2.9762456718218999</v>
      </c>
      <c r="D993" s="4"/>
      <c r="E993" s="29">
        <f t="shared" si="170"/>
        <v>-1917.9247566163999</v>
      </c>
      <c r="F993" s="2">
        <f t="shared" si="168"/>
        <v>320.04503665700042</v>
      </c>
      <c r="G993" s="51" t="s">
        <v>22</v>
      </c>
      <c r="H993" s="4">
        <v>12.1605338918</v>
      </c>
      <c r="I993" s="4">
        <v>46.531112024599999</v>
      </c>
      <c r="J993" s="65">
        <f ca="1">INDEX(OFFSET(G963,L992,0,64-L992,2),MATCH("Крест",OFFSET(G963,L992,0,64-L992,1),0),2)</f>
        <v>1.937844763</v>
      </c>
      <c r="K993" s="63">
        <f ca="1">INDEX(H963:I1026,MATCH(J993,H963:H1026,0),2)</f>
        <v>38.040587472200002</v>
      </c>
      <c r="L993" s="66">
        <f t="shared" ca="1" si="173"/>
        <v>20</v>
      </c>
    </row>
    <row r="994" spans="1:12" ht="13.5" thickBot="1" x14ac:dyDescent="0.25">
      <c r="A994" s="12">
        <v>16</v>
      </c>
      <c r="B994" s="4">
        <v>1944.4444444444428</v>
      </c>
      <c r="C994" s="4">
        <v>3.3069396353576863</v>
      </c>
      <c r="D994" s="4"/>
      <c r="E994" s="29">
        <f t="shared" si="170"/>
        <v>-1917.9247566164001</v>
      </c>
      <c r="F994" s="2">
        <f t="shared" si="168"/>
        <v>-320.04503665699997</v>
      </c>
      <c r="G994" s="49" t="s">
        <v>20</v>
      </c>
      <c r="H994" s="4">
        <v>26.143577176600001</v>
      </c>
      <c r="I994" s="4">
        <v>73.123010561000001</v>
      </c>
      <c r="J994" s="65">
        <f ca="1">INDEX(OFFSET(G963,L993,0,64-L993,2),MATCH("Крест",OFFSET(G963,L993,0,64-L993,1),0),2)</f>
        <v>25.944800883900001</v>
      </c>
      <c r="K994" s="63">
        <f ca="1">INDEX(H963:I1026,MATCH(J994,H963:H1026,0),2)</f>
        <v>64.859762721899997</v>
      </c>
      <c r="L994" s="66">
        <f t="shared" ca="1" si="173"/>
        <v>27</v>
      </c>
    </row>
    <row r="995" spans="1:12" ht="13.5" thickBot="1" x14ac:dyDescent="0.25">
      <c r="A995" s="12">
        <v>16</v>
      </c>
      <c r="B995" s="4">
        <v>1944.4444444444898</v>
      </c>
      <c r="C995" s="4">
        <v>3.6376335988934589</v>
      </c>
      <c r="D995" s="4"/>
      <c r="E995" s="29">
        <f t="shared" si="170"/>
        <v>-1710.0878495682</v>
      </c>
      <c r="F995" s="2">
        <f t="shared" si="168"/>
        <v>-925.45326423879987</v>
      </c>
      <c r="G995" s="52" t="s">
        <v>23</v>
      </c>
      <c r="H995" s="4">
        <v>-25.562729932500002</v>
      </c>
      <c r="I995" s="4">
        <v>-7.7759631054999998</v>
      </c>
      <c r="J995" s="65">
        <f ca="1">INDEX(OFFSET(G963,L994,0,64-L994,2),MATCH("Крест",OFFSET(G963,L994,0,64-L994,1),0),2)</f>
        <v>12.1605338918</v>
      </c>
      <c r="K995" s="63">
        <f ca="1">INDEX(H963:I1026,MATCH(J995,H963:H1026,0),2)</f>
        <v>46.531112024599999</v>
      </c>
      <c r="L995" s="66">
        <f t="shared" ca="1" si="173"/>
        <v>31</v>
      </c>
    </row>
    <row r="996" spans="1:12" ht="13.5" thickBot="1" x14ac:dyDescent="0.25">
      <c r="A996" s="12">
        <v>16</v>
      </c>
      <c r="B996" s="4">
        <v>1944.4444444444532</v>
      </c>
      <c r="C996" s="4">
        <v>3.9683275624291987</v>
      </c>
      <c r="D996" s="4"/>
      <c r="E996" s="29">
        <f t="shared" si="170"/>
        <v>-1316.9363892722999</v>
      </c>
      <c r="F996" s="2">
        <f t="shared" si="168"/>
        <v>-1430.5742707532997</v>
      </c>
      <c r="G996" s="50" t="s">
        <v>19</v>
      </c>
      <c r="H996" s="4">
        <v>-3.440892727</v>
      </c>
      <c r="I996" s="4">
        <v>64.699977384199997</v>
      </c>
      <c r="J996" s="65">
        <f ca="1">INDEX(OFFSET(G963,L995,0,64-L995,2),MATCH("Крест",OFFSET(G963,L995,0,64-L995,1),0),2)</f>
        <v>127.51682484059999</v>
      </c>
      <c r="K996" s="63">
        <f ca="1">INDEX(H963:I1026,MATCH(J996,H963:H1026,0),2)</f>
        <v>45.317351234</v>
      </c>
      <c r="L996" s="66">
        <f t="shared" ca="1" si="173"/>
        <v>45</v>
      </c>
    </row>
    <row r="997" spans="1:12" ht="13.5" thickBot="1" x14ac:dyDescent="0.25">
      <c r="A997" s="12">
        <v>16</v>
      </c>
      <c r="B997" s="4">
        <v>1944.4444444444059</v>
      </c>
      <c r="C997" s="4">
        <v>4.2990215259649815</v>
      </c>
      <c r="D997" s="4"/>
      <c r="E997" s="29">
        <f t="shared" si="170"/>
        <v>-781.07443682520056</v>
      </c>
      <c r="F997" s="2">
        <f t="shared" si="168"/>
        <v>-1780.6703573847997</v>
      </c>
      <c r="G997" s="54" t="s">
        <v>25</v>
      </c>
      <c r="H997" s="4">
        <v>-4.1822362312000001</v>
      </c>
      <c r="I997" s="4">
        <v>56.231958442699998</v>
      </c>
      <c r="J997" s="65">
        <f ca="1">INDEX(OFFSET(G963,L996,0,64-L996,2),MATCH("Крест",OFFSET(G963,L996,0,64-L996,1),0),2)</f>
        <v>-25.053847547499998</v>
      </c>
      <c r="K997" s="63">
        <f ca="1">INDEX(H963:I1026,MATCH(J997,H963:H1026,0),2)</f>
        <v>38.993483036900003</v>
      </c>
      <c r="L997" s="66">
        <f t="shared" ca="1" si="173"/>
        <v>50</v>
      </c>
    </row>
    <row r="998" spans="1:12" ht="13.5" thickBot="1" x14ac:dyDescent="0.25">
      <c r="A998" s="12">
        <v>16</v>
      </c>
      <c r="B998" s="4">
        <v>1944.4444444444389</v>
      </c>
      <c r="C998" s="4">
        <v>4.6297154895007662</v>
      </c>
      <c r="D998" s="4"/>
      <c r="E998" s="29">
        <f t="shared" si="170"/>
        <v>-160.57094952949927</v>
      </c>
      <c r="F998" s="2">
        <f t="shared" si="168"/>
        <v>-1937.8031808462999</v>
      </c>
      <c r="G998" s="53" t="s">
        <v>24</v>
      </c>
      <c r="H998" s="4">
        <v>6.2725887366000004</v>
      </c>
      <c r="I998" s="4">
        <v>69.003955205300002</v>
      </c>
      <c r="J998" s="65">
        <f ca="1">INDEX(OFFSET(G963,L997,0,64-L997,2),MATCH("Крест",OFFSET(G963,L997,0,64-L997,1),0),2)</f>
        <v>-23.376936163300002</v>
      </c>
      <c r="K998" s="63">
        <f ca="1">INDEX(H963:I1026,MATCH(J998,H963:H1026,0),2)</f>
        <v>23.466554548200001</v>
      </c>
      <c r="L998" s="66">
        <f t="shared" ca="1" si="173"/>
        <v>57</v>
      </c>
    </row>
    <row r="999" spans="1:12" ht="13.5" thickBot="1" x14ac:dyDescent="0.25">
      <c r="A999" s="12">
        <v>16</v>
      </c>
      <c r="B999" s="4">
        <v>1944.4444444444548</v>
      </c>
      <c r="C999" s="4">
        <v>4.960409453036533</v>
      </c>
      <c r="D999" s="4"/>
      <c r="E999" s="29">
        <f t="shared" si="170"/>
        <v>477.33289166270032</v>
      </c>
      <c r="F999" s="2">
        <f t="shared" si="168"/>
        <v>-1884.9449615486999</v>
      </c>
      <c r="G999" s="49" t="s">
        <v>20</v>
      </c>
      <c r="H999" s="4">
        <v>21.993565543599999</v>
      </c>
      <c r="I999" s="4">
        <v>82.081950312800004</v>
      </c>
      <c r="J999" s="65">
        <f ca="1">INDEX(OFFSET(G963,L998,0,64-L998,2),MATCH("Крест",OFFSET(G963,L998,0,64-L998,1),0),2)</f>
        <v>30.947998369499999</v>
      </c>
      <c r="K999" s="63">
        <f ca="1">INDEX(H963:I1026,MATCH(J999,H963:H1026,0),2)</f>
        <v>90.264597102099998</v>
      </c>
      <c r="L999" s="66">
        <f t="shared" ca="1" si="173"/>
        <v>60</v>
      </c>
    </row>
    <row r="1000" spans="1:12" ht="13.5" thickBot="1" x14ac:dyDescent="0.25">
      <c r="A1000" s="12">
        <v>16</v>
      </c>
      <c r="B1000" s="4">
        <v>1944.4444444444632</v>
      </c>
      <c r="C1000" s="4">
        <v>5.2911034165722928</v>
      </c>
      <c r="D1000" s="4"/>
      <c r="E1000" s="29">
        <f t="shared" si="170"/>
        <v>1063.5103074603001</v>
      </c>
      <c r="F1000" s="2">
        <f t="shared" si="168"/>
        <v>-1627.8237077327001</v>
      </c>
      <c r="G1000" s="54" t="s">
        <v>25</v>
      </c>
      <c r="H1000" s="4">
        <v>0.56397499740000001</v>
      </c>
      <c r="I1000" s="4">
        <v>41.497436123599996</v>
      </c>
      <c r="J1000" s="65">
        <f ca="1">INDEX(OFFSET(G963,L999,0,64-L999,2),MATCH("Крест",OFFSET(G963,L999,0,64-L999,1),0),2)</f>
        <v>80.929069271299994</v>
      </c>
      <c r="K1000" s="63">
        <f ca="1">INDEX(H963:I1026,MATCH(J1000,H963:H1026,0),2)</f>
        <v>52.965458873599999</v>
      </c>
      <c r="L1000" s="69">
        <f t="shared" ca="1" si="173"/>
        <v>64</v>
      </c>
    </row>
    <row r="1001" spans="1:12" ht="13.5" thickBot="1" x14ac:dyDescent="0.25">
      <c r="A1001" s="12">
        <v>16</v>
      </c>
      <c r="B1001" s="4">
        <v>1944.4444444444775</v>
      </c>
      <c r="C1001" s="4">
        <v>5.621797380108049</v>
      </c>
      <c r="D1001" s="4"/>
      <c r="E1001" s="29">
        <f t="shared" si="170"/>
        <v>1534.4398793819</v>
      </c>
      <c r="F1001" s="2">
        <f t="shared" si="168"/>
        <v>-1194.3024968965999</v>
      </c>
      <c r="G1001" s="48" t="s">
        <v>21</v>
      </c>
      <c r="H1001" s="4">
        <v>21.816918577199999</v>
      </c>
      <c r="I1001" s="4">
        <v>55.931906726299999</v>
      </c>
      <c r="J1001" s="62">
        <f ca="1">INDEX(G963:H1026,MATCH("ГорЛиния",OFFSET(G963,0,0,64,1),0),2)</f>
        <v>2.9064474893000001</v>
      </c>
      <c r="K1001" s="63">
        <f ca="1">INDEX(H963:I1026,MATCH(J1001,H963:H1026,0),2)</f>
        <v>48.5315724409</v>
      </c>
      <c r="L1001" s="64">
        <f>MATCH("ГорЛиния",$G$67:$G$130,0)</f>
        <v>5</v>
      </c>
    </row>
    <row r="1002" spans="1:12" ht="13.5" thickBot="1" x14ac:dyDescent="0.25">
      <c r="A1002" s="12">
        <v>16</v>
      </c>
      <c r="B1002" s="4">
        <v>1944.444444444473</v>
      </c>
      <c r="C1002" s="4">
        <v>5.9524913436438274</v>
      </c>
      <c r="D1002" s="4"/>
      <c r="E1002" s="29">
        <f t="shared" si="170"/>
        <v>1839.0890810845999</v>
      </c>
      <c r="F1002" s="2">
        <f t="shared" si="168"/>
        <v>-631.36007900910022</v>
      </c>
      <c r="G1002" s="52" t="s">
        <v>23</v>
      </c>
      <c r="H1002" s="4">
        <v>47.994422163300001</v>
      </c>
      <c r="I1002" s="4">
        <v>56.026794869900002</v>
      </c>
      <c r="J1002" s="65">
        <f ca="1">INDEX(OFFSET(G963,L1001,0,64-L1001,2),MATCH("ГорЛиния",OFFSET(G963,L1001,0,64-L1001,1),0),2)</f>
        <v>-148.31728421450001</v>
      </c>
      <c r="K1002" s="63">
        <f ca="1">INDEX(H963:I1026,MATCH(J1002,H963:H1026,0),2)</f>
        <v>18.445165774399999</v>
      </c>
      <c r="L1002" s="66">
        <f ca="1">MATCH("ГорЛиния",OFFSET($G$67,L1001,0,64-L1001,1),0)+L1001</f>
        <v>11</v>
      </c>
    </row>
    <row r="1003" spans="1:12" ht="13.5" thickBot="1" x14ac:dyDescent="0.25">
      <c r="A1003" s="12">
        <v>16</v>
      </c>
      <c r="B1003" s="4">
        <v>2500</v>
      </c>
      <c r="C1003" s="4">
        <v>0</v>
      </c>
      <c r="D1003" s="4"/>
      <c r="E1003" s="29">
        <f t="shared" si="170"/>
        <v>2500</v>
      </c>
      <c r="F1003" s="2">
        <f t="shared" si="168"/>
        <v>0</v>
      </c>
      <c r="G1003" s="54" t="s">
        <v>25</v>
      </c>
      <c r="H1003" s="4">
        <v>94.387056650600002</v>
      </c>
      <c r="I1003" s="4">
        <v>25.280543395900001</v>
      </c>
      <c r="J1003" s="65">
        <f ca="1">INDEX(OFFSET(G963,L1002,0,64-L1002,2),MATCH("ГорЛиния",OFFSET(G963,L1002,0,64-L1002,1),0),2)</f>
        <v>-9.4464084467999996</v>
      </c>
      <c r="K1003" s="63">
        <f ca="1">INDEX(H963:I1026,MATCH(J1003,H963:H1026,0),2)</f>
        <v>59.109235909600002</v>
      </c>
      <c r="L1003" s="66">
        <f t="shared" ref="L1003:L1008" ca="1" si="174">MATCH("ГорЛиния",OFFSET($G$67,L1002,0,64-L1002,1),0)+L1002</f>
        <v>19</v>
      </c>
    </row>
    <row r="1004" spans="1:12" ht="13.5" thickBot="1" x14ac:dyDescent="0.25">
      <c r="A1004" s="12">
        <v>16</v>
      </c>
      <c r="B1004" s="4">
        <v>2500.0000000000277</v>
      </c>
      <c r="C1004" s="4">
        <v>0.26179938779914569</v>
      </c>
      <c r="D1004" s="4"/>
      <c r="E1004" s="29">
        <f t="shared" si="170"/>
        <v>2414.8145657227001</v>
      </c>
      <c r="F1004" s="2">
        <f t="shared" si="168"/>
        <v>647.04761275630005</v>
      </c>
      <c r="G1004" s="52" t="s">
        <v>23</v>
      </c>
      <c r="H1004" s="4">
        <v>160.33267192770001</v>
      </c>
      <c r="I1004" s="4">
        <v>21.5581806818</v>
      </c>
      <c r="J1004" s="65">
        <f ca="1">INDEX(OFFSET(G963,L1003,0,64-L1003,2),MATCH("ГорЛиния",OFFSET(G963,L1003,0,64-L1003,1),0),2)</f>
        <v>39.206085201199997</v>
      </c>
      <c r="K1004" s="63">
        <f ca="1">INDEX(H963:I1026,MATCH(J1004,H963:H1026,0),2)</f>
        <v>64.163427074599994</v>
      </c>
      <c r="L1004" s="66">
        <f t="shared" ca="1" si="174"/>
        <v>28</v>
      </c>
    </row>
    <row r="1005" spans="1:12" ht="13.5" thickBot="1" x14ac:dyDescent="0.25">
      <c r="A1005" s="12">
        <v>16</v>
      </c>
      <c r="B1005" s="4">
        <v>2500</v>
      </c>
      <c r="C1005" s="4">
        <v>0.52359877559829826</v>
      </c>
      <c r="D1005" s="4"/>
      <c r="E1005" s="29">
        <f t="shared" si="170"/>
        <v>2165.0635094610975</v>
      </c>
      <c r="F1005" s="2">
        <f t="shared" si="168"/>
        <v>1249.9999999999986</v>
      </c>
      <c r="G1005" s="49" t="s">
        <v>20</v>
      </c>
      <c r="H1005" s="4">
        <v>89.490690587700001</v>
      </c>
      <c r="I1005" s="4">
        <v>74.231056150499995</v>
      </c>
      <c r="J1005" s="65">
        <f ca="1">INDEX(OFFSET(G963,L1004,0,64-L1004,2),MATCH("ГорЛиния",OFFSET(G963,L1004,0,64-L1004,1),0),2)</f>
        <v>-25.562729932500002</v>
      </c>
      <c r="K1005" s="63">
        <f ca="1">INDEX(H963:I1026,MATCH(J1005,H963:H1026,0),2)</f>
        <v>-7.7759631054999998</v>
      </c>
      <c r="L1005" s="66">
        <f t="shared" ca="1" si="174"/>
        <v>33</v>
      </c>
    </row>
    <row r="1006" spans="1:12" ht="13.5" thickBot="1" x14ac:dyDescent="0.25">
      <c r="A1006" s="12">
        <v>16</v>
      </c>
      <c r="B1006" s="4">
        <v>2500.0000000000441</v>
      </c>
      <c r="C1006" s="4">
        <v>0.78539816339744828</v>
      </c>
      <c r="D1006" s="4"/>
      <c r="E1006" s="29">
        <f t="shared" si="170"/>
        <v>1767.7669529664001</v>
      </c>
      <c r="F1006" s="2">
        <f t="shared" si="168"/>
        <v>1767.7669529663999</v>
      </c>
      <c r="G1006" s="54" t="s">
        <v>25</v>
      </c>
      <c r="H1006" s="4">
        <v>148.62485778929999</v>
      </c>
      <c r="I1006" s="4">
        <v>28.7640623564</v>
      </c>
      <c r="J1006" s="65">
        <f ca="1">INDEX(OFFSET(G963,L1005,0,64-L1005,2),MATCH("ГорЛиния",OFFSET(G963,L1005,0,64-L1005,1),0),2)</f>
        <v>47.994422163300001</v>
      </c>
      <c r="K1006" s="63">
        <f ca="1">INDEX(H963:I1026,MATCH(J1006,H963:H1026,0),2)</f>
        <v>56.026794869900002</v>
      </c>
      <c r="L1006" s="66">
        <f t="shared" ca="1" si="174"/>
        <v>40</v>
      </c>
    </row>
    <row r="1007" spans="1:12" ht="13.5" thickBot="1" x14ac:dyDescent="0.25">
      <c r="A1007" s="12">
        <v>16</v>
      </c>
      <c r="B1007" s="4">
        <v>2500</v>
      </c>
      <c r="C1007" s="4">
        <v>1.0471975511965983</v>
      </c>
      <c r="D1007" s="4"/>
      <c r="E1007" s="29">
        <f t="shared" si="170"/>
        <v>1249.9999999999989</v>
      </c>
      <c r="F1007" s="2">
        <f t="shared" si="168"/>
        <v>2165.0635094610975</v>
      </c>
      <c r="G1007" s="51" t="s">
        <v>22</v>
      </c>
      <c r="H1007" s="4">
        <v>127.51682484059999</v>
      </c>
      <c r="I1007" s="4">
        <v>45.317351234</v>
      </c>
      <c r="J1007" s="65">
        <f ca="1">INDEX(OFFSET(G963,L1006,0,64-L1006,2),MATCH("ГорЛиния",OFFSET(G963,L1006,0,64-L1006,1),0),2)</f>
        <v>160.33267192770001</v>
      </c>
      <c r="K1007" s="63">
        <f ca="1">INDEX(H963:I1026,MATCH(J1007,H963:H1026,0),2)</f>
        <v>21.5581806818</v>
      </c>
      <c r="L1007" s="66">
        <f t="shared" ca="1" si="174"/>
        <v>42</v>
      </c>
    </row>
    <row r="1008" spans="1:12" ht="13.5" thickBot="1" x14ac:dyDescent="0.25">
      <c r="A1008" s="12">
        <v>16</v>
      </c>
      <c r="B1008" s="4">
        <v>2500.0000000000277</v>
      </c>
      <c r="C1008" s="4">
        <v>1.3089969389957512</v>
      </c>
      <c r="D1008" s="4"/>
      <c r="E1008" s="29">
        <f t="shared" si="170"/>
        <v>647.04761275629926</v>
      </c>
      <c r="F1008" s="2">
        <f t="shared" si="168"/>
        <v>2414.8145657227001</v>
      </c>
      <c r="G1008" s="53" t="s">
        <v>24</v>
      </c>
      <c r="H1008" s="4">
        <v>23.3083184129</v>
      </c>
      <c r="I1008" s="4">
        <v>73.068076082800005</v>
      </c>
      <c r="J1008" s="65">
        <f ca="1">INDEX(OFFSET(G963,L1007,0,64-L1007,2),MATCH("ГорЛиния",OFFSET(G963,L1007,0,64-L1007,1),0),2)</f>
        <v>-47.060725222199999</v>
      </c>
      <c r="K1008" s="63">
        <f ca="1">INDEX(H963:I1026,MATCH(J1008,H963:H1026,0),2)</f>
        <v>39.3771587827</v>
      </c>
      <c r="L1008" s="69">
        <f t="shared" ca="1" si="174"/>
        <v>52</v>
      </c>
    </row>
    <row r="1009" spans="1:12" ht="13.5" thickBot="1" x14ac:dyDescent="0.25">
      <c r="A1009" s="12">
        <v>16</v>
      </c>
      <c r="B1009" s="4">
        <v>2500</v>
      </c>
      <c r="C1009" s="4">
        <v>1.5707963267948966</v>
      </c>
      <c r="D1009" s="4"/>
      <c r="E1009" s="29">
        <f t="shared" si="170"/>
        <v>1.531435568635775E-13</v>
      </c>
      <c r="F1009" s="2">
        <f t="shared" si="168"/>
        <v>2500</v>
      </c>
      <c r="G1009" s="49" t="s">
        <v>20</v>
      </c>
      <c r="H1009" s="4">
        <v>-58.053741857299997</v>
      </c>
      <c r="I1009" s="4">
        <v>36.129376342699999</v>
      </c>
      <c r="J1009" s="62">
        <f ca="1">INDEX(G963:H1026,MATCH("Квадрат",OFFSET(G963,0,0,64,1),0),2)</f>
        <v>1.6258932494</v>
      </c>
      <c r="K1009" s="63">
        <f ca="1">INDEX(H963:I1026,MATCH(J1009,H963:H1026,0),2)</f>
        <v>63.593515093599997</v>
      </c>
      <c r="L1009" s="64">
        <f>MATCH("Квадрат",$G$67:$G$130,0)</f>
        <v>6</v>
      </c>
    </row>
    <row r="1010" spans="1:12" ht="13.5" thickBot="1" x14ac:dyDescent="0.25">
      <c r="A1010" s="12">
        <v>16</v>
      </c>
      <c r="B1010" s="4">
        <v>2500.0000000000277</v>
      </c>
      <c r="C1010" s="4">
        <v>1.8325957145940419</v>
      </c>
      <c r="D1010" s="4"/>
      <c r="E1010" s="29">
        <f t="shared" si="170"/>
        <v>-647.04761275629903</v>
      </c>
      <c r="F1010" s="2">
        <f t="shared" si="168"/>
        <v>2414.8145657227001</v>
      </c>
      <c r="G1010" s="50" t="s">
        <v>19</v>
      </c>
      <c r="H1010" s="4">
        <v>45.3702100892</v>
      </c>
      <c r="I1010" s="4">
        <v>0.82043472439999998</v>
      </c>
      <c r="J1010" s="65">
        <f ca="1">INDEX(OFFSET(G963,L1009,0,64-L1009,2),MATCH("Квадрат",OFFSET(G963,L1009,0,64-L1009,1),0),2)</f>
        <v>16.8481812536</v>
      </c>
      <c r="K1010" s="63">
        <f ca="1">INDEX(H963:I1026,MATCH(J1010,H963:H1026,0),2)</f>
        <v>48.571964935099999</v>
      </c>
      <c r="L1010" s="66">
        <f ca="1">MATCH("Квадрат",OFFSET($G$67,L1009,0,64-L1009,1),0)+L1009</f>
        <v>9</v>
      </c>
    </row>
    <row r="1011" spans="1:12" ht="13.5" thickBot="1" x14ac:dyDescent="0.25">
      <c r="A1011" s="12">
        <v>16</v>
      </c>
      <c r="B1011" s="4">
        <v>2500</v>
      </c>
      <c r="C1011" s="4">
        <v>2.0943951023931948</v>
      </c>
      <c r="D1011" s="4"/>
      <c r="E1011" s="29">
        <f t="shared" si="170"/>
        <v>-1249.9999999999984</v>
      </c>
      <c r="F1011" s="2">
        <f t="shared" si="168"/>
        <v>2165.0635094610975</v>
      </c>
      <c r="G1011" s="54" t="s">
        <v>25</v>
      </c>
      <c r="H1011" s="4">
        <v>25.755018227499999</v>
      </c>
      <c r="I1011" s="4">
        <v>118.1761471601</v>
      </c>
      <c r="J1011" s="65">
        <f ca="1">INDEX(OFFSET(G963,L1010,0,64-L1010,2),MATCH("Квадрат",OFFSET(G963,L1010,0,64-L1010,1),0),2)</f>
        <v>101.9730095944</v>
      </c>
      <c r="K1011" s="63">
        <f ca="1">INDEX(H963:I1026,MATCH(J1011,H963:H1026,0),2)</f>
        <v>101.44008828219999</v>
      </c>
      <c r="L1011" s="66">
        <f t="shared" ref="L1011:L1017" ca="1" si="175">MATCH("Квадрат",OFFSET($G$67,L1010,0,64-L1010,1),0)+L1010</f>
        <v>13</v>
      </c>
    </row>
    <row r="1012" spans="1:12" ht="13.5" thickBot="1" x14ac:dyDescent="0.25">
      <c r="A1012" s="12">
        <v>16</v>
      </c>
      <c r="B1012" s="4">
        <v>2500.0000000000441</v>
      </c>
      <c r="C1012" s="4">
        <v>2.3561944901923448</v>
      </c>
      <c r="D1012" s="4"/>
      <c r="E1012" s="29">
        <f t="shared" si="170"/>
        <v>-1767.7669529663999</v>
      </c>
      <c r="F1012" s="2">
        <f t="shared" si="168"/>
        <v>1767.7669529664001</v>
      </c>
      <c r="G1012" s="51" t="s">
        <v>22</v>
      </c>
      <c r="H1012" s="4">
        <v>-25.053847547499998</v>
      </c>
      <c r="I1012" s="4">
        <v>38.993483036900003</v>
      </c>
      <c r="J1012" s="65">
        <f ca="1">INDEX(OFFSET(G963,L1011,0,64-L1011,2),MATCH("Квадрат",OFFSET(G963,L1011,0,64-L1011,1),0),2)</f>
        <v>34.753858061000003</v>
      </c>
      <c r="K1012" s="63">
        <f ca="1">INDEX(H963:I1026,MATCH(J1012,H963:H1026,0),2)</f>
        <v>57.619680666599997</v>
      </c>
      <c r="L1012" s="66">
        <f t="shared" ca="1" si="175"/>
        <v>24</v>
      </c>
    </row>
    <row r="1013" spans="1:12" ht="13.5" thickBot="1" x14ac:dyDescent="0.25">
      <c r="A1013" s="12">
        <v>16</v>
      </c>
      <c r="B1013" s="4">
        <v>2500</v>
      </c>
      <c r="C1013" s="4">
        <v>2.6179938779914949</v>
      </c>
      <c r="D1013" s="4"/>
      <c r="E1013" s="29">
        <f t="shared" si="170"/>
        <v>-2165.0635094610975</v>
      </c>
      <c r="F1013" s="2">
        <f t="shared" si="168"/>
        <v>1249.9999999999989</v>
      </c>
      <c r="G1013" s="53" t="s">
        <v>24</v>
      </c>
      <c r="H1013" s="4">
        <v>-1.2384393363999999</v>
      </c>
      <c r="I1013" s="4">
        <v>42.281064503899998</v>
      </c>
      <c r="J1013" s="65">
        <f ca="1">INDEX(OFFSET(G963,L1012,0,64-L1012,2),MATCH("Квадрат",OFFSET(G963,L1012,0,64-L1012,1),0),2)</f>
        <v>6.2725887366000004</v>
      </c>
      <c r="K1013" s="63">
        <f ca="1">INDEX(H963:I1026,MATCH(J1013,H963:H1026,0),2)</f>
        <v>69.003955205300002</v>
      </c>
      <c r="L1013" s="66">
        <f t="shared" ca="1" si="175"/>
        <v>36</v>
      </c>
    </row>
    <row r="1014" spans="1:12" ht="13.5" thickBot="1" x14ac:dyDescent="0.25">
      <c r="A1014" s="12">
        <v>16</v>
      </c>
      <c r="B1014" s="4">
        <v>2500.0000000000277</v>
      </c>
      <c r="C1014" s="4">
        <v>2.8797932657906475</v>
      </c>
      <c r="D1014" s="4"/>
      <c r="E1014" s="29">
        <f t="shared" si="170"/>
        <v>-2414.8145657226996</v>
      </c>
      <c r="F1014" s="2">
        <f t="shared" si="168"/>
        <v>647.04761275630005</v>
      </c>
      <c r="G1014" s="52" t="s">
        <v>23</v>
      </c>
      <c r="H1014" s="4">
        <v>-47.060725222199999</v>
      </c>
      <c r="I1014" s="4">
        <v>39.3771587827</v>
      </c>
      <c r="J1014" s="65">
        <f ca="1">INDEX(OFFSET(G963,L1013,0,64-L1013,2),MATCH("Квадрат",OFFSET(G963,L1013,0,64-L1013,1),0),2)</f>
        <v>23.3083184129</v>
      </c>
      <c r="K1014" s="63">
        <f ca="1">INDEX(H963:I1026,MATCH(J1014,H963:H1026,0),2)</f>
        <v>73.068076082800005</v>
      </c>
      <c r="L1014" s="66">
        <f t="shared" ca="1" si="175"/>
        <v>46</v>
      </c>
    </row>
    <row r="1015" spans="1:12" ht="13.5" thickBot="1" x14ac:dyDescent="0.25">
      <c r="A1015" s="12">
        <v>16</v>
      </c>
      <c r="B1015" s="4">
        <v>2500</v>
      </c>
      <c r="C1015" s="4">
        <v>3.1415926535897931</v>
      </c>
      <c r="D1015" s="4"/>
      <c r="E1015" s="29">
        <f t="shared" si="170"/>
        <v>-2500</v>
      </c>
      <c r="F1015" s="2">
        <f t="shared" si="168"/>
        <v>3.06287113727155E-13</v>
      </c>
      <c r="G1015" s="48" t="s">
        <v>21</v>
      </c>
      <c r="H1015" s="4">
        <v>-42.0363529348</v>
      </c>
      <c r="I1015" s="4">
        <v>64.908584848700002</v>
      </c>
      <c r="J1015" s="65">
        <f ca="1">INDEX(OFFSET(G963,L1014,0,64-L1014,2),MATCH("Квадрат",OFFSET(G963,L1014,0,64-L1014,1),0),2)</f>
        <v>-1.2384393363999999</v>
      </c>
      <c r="K1015" s="63">
        <f ca="1">INDEX(H963:I1026,MATCH(J1015,H963:H1026,0),2)</f>
        <v>42.281064503899998</v>
      </c>
      <c r="L1015" s="66">
        <f t="shared" ca="1" si="175"/>
        <v>51</v>
      </c>
    </row>
    <row r="1016" spans="1:12" ht="13.5" thickBot="1" x14ac:dyDescent="0.25">
      <c r="A1016" s="12">
        <v>16</v>
      </c>
      <c r="B1016" s="4">
        <v>2500.0000000000277</v>
      </c>
      <c r="C1016" s="4">
        <v>3.4033920413889387</v>
      </c>
      <c r="D1016" s="4"/>
      <c r="E1016" s="29">
        <f t="shared" si="170"/>
        <v>-2414.8145657227001</v>
      </c>
      <c r="F1016" s="2">
        <f t="shared" si="168"/>
        <v>-647.04761275629949</v>
      </c>
      <c r="G1016" s="54" t="s">
        <v>25</v>
      </c>
      <c r="H1016" s="4">
        <v>-12.238354122100001</v>
      </c>
      <c r="I1016" s="4">
        <v>109.0471093681</v>
      </c>
      <c r="J1016" s="65">
        <f ca="1">INDEX(OFFSET(G963,L1015,0,64-L1015,2),MATCH("Квадрат",OFFSET(G963,L1015,0,64-L1015,1),0),2)</f>
        <v>4.8930259457999998</v>
      </c>
      <c r="K1016" s="63">
        <f ca="1">INDEX(H963:I1026,MATCH(J1016,H963:H1026,0),2)</f>
        <v>20.114132674499999</v>
      </c>
      <c r="L1016" s="66">
        <f t="shared" ca="1" si="175"/>
        <v>55</v>
      </c>
    </row>
    <row r="1017" spans="1:12" ht="13.5" thickBot="1" x14ac:dyDescent="0.25">
      <c r="A1017" s="12">
        <v>16</v>
      </c>
      <c r="B1017" s="4">
        <v>2500</v>
      </c>
      <c r="C1017" s="4">
        <v>3.6651914291880914</v>
      </c>
      <c r="D1017" s="4"/>
      <c r="E1017" s="29">
        <f t="shared" si="170"/>
        <v>-2165.0635094610975</v>
      </c>
      <c r="F1017" s="2">
        <f t="shared" si="168"/>
        <v>-1249.9999999999984</v>
      </c>
      <c r="G1017" s="53" t="s">
        <v>24</v>
      </c>
      <c r="H1017" s="4">
        <v>4.8930259457999998</v>
      </c>
      <c r="I1017" s="4">
        <v>20.114132674499999</v>
      </c>
      <c r="J1017" s="65">
        <f ca="1">INDEX(OFFSET(G963,L1016,0,64-L1016,2),MATCH("Квадрат",OFFSET(G963,L1016,0,64-L1016,1),0),2)</f>
        <v>48.476030285599997</v>
      </c>
      <c r="K1017" s="63">
        <f ca="1">INDEX(H963:I1026,MATCH(J1017,H963:H1026,0),2)</f>
        <v>83.104277261299998</v>
      </c>
      <c r="L1017" s="69">
        <f t="shared" ca="1" si="175"/>
        <v>62</v>
      </c>
    </row>
    <row r="1018" spans="1:12" ht="13.5" thickBot="1" x14ac:dyDescent="0.25">
      <c r="A1018" s="12">
        <v>16</v>
      </c>
      <c r="B1018" s="4">
        <v>2500.0000000000441</v>
      </c>
      <c r="C1018" s="4">
        <v>3.9269908169872414</v>
      </c>
      <c r="D1018" s="4"/>
      <c r="E1018" s="29">
        <f t="shared" si="170"/>
        <v>-1767.7669529664004</v>
      </c>
      <c r="F1018" s="2">
        <f t="shared" si="168"/>
        <v>-1767.7669529663999</v>
      </c>
      <c r="G1018" s="48" t="s">
        <v>21</v>
      </c>
      <c r="H1018" s="4">
        <v>-70.154592472700003</v>
      </c>
      <c r="I1018" s="4">
        <v>68.254130422800003</v>
      </c>
      <c r="J1018" s="62">
        <f ca="1">INDEX(G963:H1026,MATCH("Зигзаг",OFFSET(G963,0,0,64,1),0),2)</f>
        <v>36.164443076200001</v>
      </c>
      <c r="K1018" s="63">
        <f ca="1">INDEX(H963:I1026,MATCH(J1018,H963:H1026,0),2)</f>
        <v>56.171683954099997</v>
      </c>
      <c r="L1018" s="64">
        <f>MATCH("Зигзаг",$G$67:$G$130,0)</f>
        <v>8</v>
      </c>
    </row>
    <row r="1019" spans="1:12" ht="13.5" thickBot="1" x14ac:dyDescent="0.25">
      <c r="A1019" s="12">
        <v>16</v>
      </c>
      <c r="B1019" s="4">
        <v>2500</v>
      </c>
      <c r="C1019" s="4">
        <v>4.1887902047863914</v>
      </c>
      <c r="D1019" s="4"/>
      <c r="E1019" s="29">
        <f t="shared" si="170"/>
        <v>-1249.9999999999991</v>
      </c>
      <c r="F1019" s="2">
        <f t="shared" si="168"/>
        <v>-2165.0635094610971</v>
      </c>
      <c r="G1019" s="51" t="s">
        <v>22</v>
      </c>
      <c r="H1019" s="4">
        <v>-23.376936163300002</v>
      </c>
      <c r="I1019" s="4">
        <v>23.466554548200001</v>
      </c>
      <c r="J1019" s="65">
        <f ca="1">INDEX(OFFSET(G963,L1018,0,64-L1018,2),MATCH("зигзаг",OFFSET(G963,L1018,0,64-L1018,1),0),2)</f>
        <v>14.587526580800001</v>
      </c>
      <c r="K1019" s="63">
        <f ca="1">INDEX(H963:I1026,MATCH(J1019,H963:H1026,0),2)</f>
        <v>16.286031348800002</v>
      </c>
      <c r="L1019" s="66">
        <f ca="1">MATCH("Зигзаг",OFFSET($G$67,L1018,0,64-L1018,1),0)+L1018</f>
        <v>12</v>
      </c>
    </row>
    <row r="1020" spans="1:12" ht="13.5" thickBot="1" x14ac:dyDescent="0.25">
      <c r="A1020" s="12">
        <v>16</v>
      </c>
      <c r="B1020" s="4">
        <v>2500.0000000000277</v>
      </c>
      <c r="C1020" s="4">
        <v>4.4505895925855441</v>
      </c>
      <c r="D1020" s="4"/>
      <c r="E1020" s="29">
        <f t="shared" si="170"/>
        <v>-647.04761275630017</v>
      </c>
      <c r="F1020" s="2">
        <f t="shared" si="168"/>
        <v>-2414.8145657226996</v>
      </c>
      <c r="G1020" s="50" t="s">
        <v>19</v>
      </c>
      <c r="H1020" s="4">
        <v>227.89870259</v>
      </c>
      <c r="I1020" s="4">
        <v>134.50931716580001</v>
      </c>
      <c r="J1020" s="65">
        <f ca="1">INDEX(OFFSET(G963,L1019,0,64-L1019,2),MATCH("зигзаг",OFFSET(G963,L1019,0,64-L1019,1),0),2)</f>
        <v>-11.036588011799999</v>
      </c>
      <c r="K1020" s="63">
        <f ca="1">INDEX(H963:I1026,MATCH(J1020,H963:H1026,0),2)</f>
        <v>45.073385048799999</v>
      </c>
      <c r="L1020" s="66">
        <f t="shared" ref="L1020:L1026" ca="1" si="176">MATCH("Зигзаг",OFFSET($G$67,L1019,0,64-L1019,1),0)+L1019</f>
        <v>15</v>
      </c>
    </row>
    <row r="1021" spans="1:12" ht="13.5" thickBot="1" x14ac:dyDescent="0.25">
      <c r="A1021" s="12">
        <v>16</v>
      </c>
      <c r="B1021" s="4">
        <v>2500</v>
      </c>
      <c r="C1021" s="4">
        <v>4.7123889803846897</v>
      </c>
      <c r="D1021" s="4"/>
      <c r="E1021" s="29">
        <f t="shared" si="170"/>
        <v>-4.594306705907325E-13</v>
      </c>
      <c r="F1021" s="2">
        <f t="shared" si="168"/>
        <v>-2500</v>
      </c>
      <c r="G1021" s="48" t="s">
        <v>21</v>
      </c>
      <c r="H1021" s="4">
        <v>36.753746801699997</v>
      </c>
      <c r="I1021" s="4">
        <v>82.210109498899996</v>
      </c>
      <c r="J1021" s="65">
        <f ca="1">INDEX(OFFSET(G963,L1020,0,64-L1020,2),MATCH("зигзаг",OFFSET(G963,L1020,0,64-L1020,1),0),2)</f>
        <v>-4.1822362312000001</v>
      </c>
      <c r="K1021" s="63">
        <f ca="1">INDEX(H963:I1026,MATCH(J1021,H963:H1026,0),2)</f>
        <v>56.231958442699998</v>
      </c>
      <c r="L1021" s="66">
        <f t="shared" ca="1" si="176"/>
        <v>35</v>
      </c>
    </row>
    <row r="1022" spans="1:12" ht="13.5" thickBot="1" x14ac:dyDescent="0.25">
      <c r="A1022" s="12">
        <v>16</v>
      </c>
      <c r="B1022" s="4">
        <v>2500.0000000000277</v>
      </c>
      <c r="C1022" s="4">
        <v>4.9741883681838353</v>
      </c>
      <c r="D1022" s="4"/>
      <c r="E1022" s="29">
        <f t="shared" si="170"/>
        <v>647.04761275629926</v>
      </c>
      <c r="F1022" s="2">
        <f t="shared" si="168"/>
        <v>-2414.8145657227001</v>
      </c>
      <c r="G1022" s="51" t="s">
        <v>22</v>
      </c>
      <c r="H1022" s="4">
        <v>30.947998369499999</v>
      </c>
      <c r="I1022" s="4">
        <v>90.264597102099998</v>
      </c>
      <c r="J1022" s="65">
        <f ca="1">INDEX(OFFSET(G963,L1021,0,64-L1021,2),MATCH("зигзаг",OFFSET(G963,L1021,0,64-L1021,1),0),2)</f>
        <v>0.56397499740000001</v>
      </c>
      <c r="K1022" s="63">
        <f ca="1">INDEX(H963:I1026,MATCH(J1022,H963:H1026,0),2)</f>
        <v>41.497436123599996</v>
      </c>
      <c r="L1022" s="66">
        <f t="shared" ca="1" si="176"/>
        <v>38</v>
      </c>
    </row>
    <row r="1023" spans="1:12" ht="13.5" thickBot="1" x14ac:dyDescent="0.25">
      <c r="A1023" s="12">
        <v>16</v>
      </c>
      <c r="B1023" s="4">
        <v>2500</v>
      </c>
      <c r="C1023" s="4">
        <v>5.2359877559829879</v>
      </c>
      <c r="D1023" s="4"/>
      <c r="E1023" s="29">
        <f t="shared" si="170"/>
        <v>1249.9999999999984</v>
      </c>
      <c r="F1023" s="2">
        <f t="shared" si="168"/>
        <v>-2165.0635094610975</v>
      </c>
      <c r="G1023" s="50" t="s">
        <v>19</v>
      </c>
      <c r="H1023" s="4">
        <v>23.203799065599998</v>
      </c>
      <c r="I1023" s="4">
        <v>79.960826817300003</v>
      </c>
      <c r="J1023" s="65">
        <f ca="1">INDEX(OFFSET(G963,L1022,0,64-L1022,2),MATCH("зигзаг",OFFSET(G963,L1022,0,64-L1022,1),0),2)</f>
        <v>94.387056650600002</v>
      </c>
      <c r="K1023" s="63">
        <f ca="1">INDEX(H963:I1026,MATCH(J1023,H963:H1026,0),2)</f>
        <v>25.280543395900001</v>
      </c>
      <c r="L1023" s="66">
        <f t="shared" ca="1" si="176"/>
        <v>41</v>
      </c>
    </row>
    <row r="1024" spans="1:12" ht="13.5" thickBot="1" x14ac:dyDescent="0.25">
      <c r="A1024" s="12">
        <v>16</v>
      </c>
      <c r="B1024" s="4">
        <v>2500.0000000000441</v>
      </c>
      <c r="C1024" s="4">
        <v>5.497787143782138</v>
      </c>
      <c r="D1024" s="4"/>
      <c r="E1024" s="29">
        <f t="shared" si="170"/>
        <v>1767.7669529663995</v>
      </c>
      <c r="F1024" s="2">
        <f t="shared" si="168"/>
        <v>-1767.7669529664004</v>
      </c>
      <c r="G1024" s="53" t="s">
        <v>24</v>
      </c>
      <c r="H1024" s="4">
        <v>48.476030285599997</v>
      </c>
      <c r="I1024" s="4">
        <v>83.104277261299998</v>
      </c>
      <c r="J1024" s="65">
        <f ca="1">INDEX(OFFSET(G963,L1023,0,64-L1023,2),MATCH("зигзаг",OFFSET(G963,L1023,0,64-L1023,1),0),2)</f>
        <v>148.62485778929999</v>
      </c>
      <c r="K1024" s="63">
        <f ca="1">INDEX(H963:I1026,MATCH(J1024,H963:H1026,0),2)</f>
        <v>28.7640623564</v>
      </c>
      <c r="L1024" s="66">
        <f t="shared" ca="1" si="176"/>
        <v>44</v>
      </c>
    </row>
    <row r="1025" spans="1:45" ht="13.5" thickBot="1" x14ac:dyDescent="0.25">
      <c r="A1025" s="12">
        <v>16</v>
      </c>
      <c r="B1025" s="4">
        <v>2500</v>
      </c>
      <c r="C1025" s="4">
        <v>5.759586531581288</v>
      </c>
      <c r="D1025" s="4"/>
      <c r="E1025" s="29">
        <f t="shared" si="170"/>
        <v>2165.0635094610971</v>
      </c>
      <c r="F1025" s="2">
        <f t="shared" si="168"/>
        <v>-1249.9999999999991</v>
      </c>
      <c r="G1025" s="49" t="s">
        <v>20</v>
      </c>
      <c r="H1025" s="4">
        <v>63.797005201899999</v>
      </c>
      <c r="I1025" s="4">
        <v>58.090562933900003</v>
      </c>
      <c r="J1025" s="65">
        <f ca="1">INDEX(OFFSET(G963,L1024,0,64-L1024,2),MATCH("зигзаг",OFFSET(G963,L1024,0,64-L1024,1),0),2)</f>
        <v>25.755018227499999</v>
      </c>
      <c r="K1025" s="63">
        <f ca="1">INDEX(H963:I1026,MATCH(J1025,H963:H1026,0),2)</f>
        <v>118.1761471601</v>
      </c>
      <c r="L1025" s="66">
        <f t="shared" ca="1" si="176"/>
        <v>49</v>
      </c>
    </row>
    <row r="1026" spans="1:45" ht="13.5" thickBot="1" x14ac:dyDescent="0.25">
      <c r="A1026" s="12">
        <v>16</v>
      </c>
      <c r="B1026" s="4">
        <v>2500.0000000000277</v>
      </c>
      <c r="C1026" s="4">
        <v>6.0213859193804407</v>
      </c>
      <c r="D1026" s="4"/>
      <c r="E1026" s="29">
        <f t="shared" si="170"/>
        <v>2414.8145657226996</v>
      </c>
      <c r="F1026" s="2">
        <f t="shared" si="168"/>
        <v>-647.0476127563004</v>
      </c>
      <c r="G1026" s="51" t="s">
        <v>22</v>
      </c>
      <c r="H1026" s="4">
        <v>80.929069271299994</v>
      </c>
      <c r="I1026" s="4">
        <v>52.965458873599999</v>
      </c>
      <c r="J1026" s="78">
        <f ca="1">INDEX(OFFSET(G963,L1025,0,64-L1025,2),MATCH("зигзаг",OFFSET(G963,L1025,0,64-L1025,1),0),2)</f>
        <v>-12.238354122100001</v>
      </c>
      <c r="K1026" s="63">
        <f ca="1">INDEX(H963:I1026,MATCH(J1026,H963:H1026,0),2)</f>
        <v>109.0471093681</v>
      </c>
      <c r="L1026" s="69">
        <f t="shared" ca="1" si="176"/>
        <v>54</v>
      </c>
    </row>
    <row r="1027" spans="1:45" ht="13.5" thickBot="1" x14ac:dyDescent="0.25">
      <c r="A1027" s="11">
        <v>17</v>
      </c>
      <c r="B1027" s="2">
        <v>833.33333333329995</v>
      </c>
      <c r="C1027" s="2">
        <v>0</v>
      </c>
      <c r="D1027" s="81"/>
      <c r="E1027" s="29">
        <f t="shared" si="170"/>
        <v>833.33333333329995</v>
      </c>
      <c r="F1027" s="2">
        <f t="shared" si="168"/>
        <v>0</v>
      </c>
      <c r="G1027" s="48" t="s">
        <v>21</v>
      </c>
      <c r="H1027" s="2">
        <v>23.348549360700002</v>
      </c>
      <c r="I1027" s="2">
        <v>49.246116875299997</v>
      </c>
      <c r="J1027" s="76">
        <f ca="1">INDEX(G1027:H1090,MATCH("ВертЛиния",OFFSET(G1027,0,0,64,1),0),2)</f>
        <v>23.348549360700002</v>
      </c>
      <c r="K1027" s="63">
        <f ca="1">INDEX(H1027:I1090,MATCH(J1027,H1027:H1090,0),2)</f>
        <v>49.246116875299997</v>
      </c>
      <c r="L1027" s="64">
        <f>MATCH("ВертЛиния",$G$131:$G$194,0)</f>
        <v>1</v>
      </c>
      <c r="Y1027" s="86"/>
      <c r="Z1027" s="99"/>
      <c r="AA1027" s="99"/>
      <c r="AB1027" s="99"/>
    </row>
    <row r="1028" spans="1:45" ht="13.5" thickBot="1" x14ac:dyDescent="0.25">
      <c r="A1028" s="11">
        <v>17</v>
      </c>
      <c r="B1028" s="2">
        <v>833.33333333334792</v>
      </c>
      <c r="C1028" s="2">
        <v>0.78539816339744839</v>
      </c>
      <c r="D1028" s="2"/>
      <c r="E1028" s="29">
        <f t="shared" si="170"/>
        <v>589.25565098879986</v>
      </c>
      <c r="F1028" s="2">
        <f t="shared" si="168"/>
        <v>589.25565098879997</v>
      </c>
      <c r="G1028" s="49" t="s">
        <v>20</v>
      </c>
      <c r="H1028" s="2">
        <v>41.914456469000001</v>
      </c>
      <c r="I1028" s="2">
        <v>7.2813219017000002</v>
      </c>
      <c r="J1028" s="65">
        <f ca="1">INDEX(OFFSET(G1027,L1027,0,64-L1027,2),MATCH("ВертЛиния",OFFSET(G1027,L1027,0,64-L1027,1),0),2)</f>
        <v>33.955875890900003</v>
      </c>
      <c r="K1028" s="63">
        <f ca="1">INDEX(H1027:I1090,MATCH(J1028,H1027:H1090,0),2)</f>
        <v>30.023433770699999</v>
      </c>
      <c r="L1028" s="66">
        <f ca="1">MATCH("ВертЛиния",OFFSET($G$131,L1027,0,64-L1027,1),0)+L1027</f>
        <v>25</v>
      </c>
    </row>
    <row r="1029" spans="1:45" ht="13.5" thickBot="1" x14ac:dyDescent="0.25">
      <c r="A1029" s="11">
        <v>17</v>
      </c>
      <c r="B1029" s="2">
        <v>833.33333333329995</v>
      </c>
      <c r="C1029" s="2">
        <v>1.5707963267948966</v>
      </c>
      <c r="D1029" s="2"/>
      <c r="E1029" s="29">
        <f t="shared" si="170"/>
        <v>5.104785228785712E-14</v>
      </c>
      <c r="F1029" s="2">
        <f t="shared" ref="F1029:F1092" si="177">B1029*SIN(C1029)</f>
        <v>833.33333333329995</v>
      </c>
      <c r="G1029" s="50" t="s">
        <v>19</v>
      </c>
      <c r="H1029" s="2">
        <v>46.908405484699998</v>
      </c>
      <c r="I1029" s="2">
        <v>33.7730479186</v>
      </c>
      <c r="J1029" s="65">
        <f ca="1">INDEX(OFFSET(G1027,L1028,0,64-L1028,2),MATCH("ВертЛиния",OFFSET(G1027,L1028,0,64-L1028,1),0),2)</f>
        <v>96.4338480925</v>
      </c>
      <c r="K1029" s="63">
        <f ca="1">INDEX(H1027:I1090,MATCH(J1029,H1027:H1090,0),2)</f>
        <v>103.5474695114</v>
      </c>
      <c r="L1029" s="66">
        <f t="shared" ref="L1029:L1033" ca="1" si="178">MATCH("ВертЛиния",OFFSET($G$131,L1028,0,64-L1028,1),0)+L1028</f>
        <v>29</v>
      </c>
      <c r="AH1029">
        <v>17</v>
      </c>
      <c r="AI1029" s="2">
        <v>833.33333333329995</v>
      </c>
      <c r="AJ1029" s="2">
        <v>0</v>
      </c>
      <c r="AK1029" s="81"/>
      <c r="AL1029" s="29">
        <v>833.33333333329995</v>
      </c>
      <c r="AM1029" s="2">
        <v>0</v>
      </c>
      <c r="AN1029" s="48" t="s">
        <v>21</v>
      </c>
      <c r="AO1029" s="2">
        <v>23.348549360700002</v>
      </c>
      <c r="AP1029" s="2">
        <v>49.246116875299997</v>
      </c>
      <c r="AQ1029" s="76">
        <v>23.348549360700002</v>
      </c>
      <c r="AR1029" s="63">
        <v>49.246116875299997</v>
      </c>
      <c r="AS1029" s="64">
        <v>1</v>
      </c>
    </row>
    <row r="1030" spans="1:45" ht="13.5" thickBot="1" x14ac:dyDescent="0.25">
      <c r="A1030" s="11">
        <v>17</v>
      </c>
      <c r="B1030" s="2">
        <v>833.33333333334792</v>
      </c>
      <c r="C1030" s="2">
        <v>2.3561944901923448</v>
      </c>
      <c r="D1030" s="2"/>
      <c r="E1030" s="29">
        <f t="shared" si="170"/>
        <v>-589.25565098879986</v>
      </c>
      <c r="F1030" s="2">
        <f t="shared" si="177"/>
        <v>589.25565098879997</v>
      </c>
      <c r="G1030" s="51" t="s">
        <v>22</v>
      </c>
      <c r="H1030" s="2">
        <v>37.692227702700002</v>
      </c>
      <c r="I1030" s="2">
        <v>30.5331448403</v>
      </c>
      <c r="J1030" s="65">
        <f ca="1">INDEX(OFFSET(G1027,L1029,0,64-L1029,2),MATCH("ВертЛиния",OFFSET(G1027,L1029,0,64-L1029,1),0),2)</f>
        <v>-12.311673727300001</v>
      </c>
      <c r="K1030" s="63">
        <f ca="1">INDEX(H1027:I1090,MATCH(J1030,H1027:H1090,0),2)</f>
        <v>4.4966124088999999</v>
      </c>
      <c r="L1030" s="66">
        <f t="shared" ca="1" si="178"/>
        <v>39</v>
      </c>
      <c r="AH1030" s="11">
        <v>17</v>
      </c>
      <c r="AI1030" s="2">
        <v>833.33333333334792</v>
      </c>
      <c r="AJ1030" s="2">
        <v>0.78539816339744839</v>
      </c>
      <c r="AK1030" s="2"/>
      <c r="AL1030" s="29">
        <v>589.25565098879986</v>
      </c>
      <c r="AM1030" s="2">
        <v>589.25565098879997</v>
      </c>
      <c r="AN1030" s="49" t="s">
        <v>20</v>
      </c>
      <c r="AO1030" s="2">
        <v>41.914456469000001</v>
      </c>
      <c r="AP1030" s="2">
        <v>7.2813219017000002</v>
      </c>
      <c r="AQ1030" s="65">
        <v>33.955875890900003</v>
      </c>
      <c r="AR1030" s="63">
        <v>30.023433770699999</v>
      </c>
      <c r="AS1030" s="66">
        <v>25</v>
      </c>
    </row>
    <row r="1031" spans="1:45" ht="13.5" thickBot="1" x14ac:dyDescent="0.25">
      <c r="A1031" s="11">
        <v>17</v>
      </c>
      <c r="B1031" s="2">
        <v>833.33333333329995</v>
      </c>
      <c r="C1031" s="2">
        <v>3.1415926535897931</v>
      </c>
      <c r="D1031" s="2"/>
      <c r="E1031" s="29">
        <f t="shared" ref="E1031:E1094" si="179">B1031*COS(C1031)</f>
        <v>-833.33333333329995</v>
      </c>
      <c r="F1031" s="2">
        <f t="shared" si="177"/>
        <v>1.0209570457571424E-13</v>
      </c>
      <c r="G1031" s="52" t="s">
        <v>23</v>
      </c>
      <c r="H1031" s="2">
        <v>78.221034046100002</v>
      </c>
      <c r="I1031" s="2">
        <v>27.674365333200001</v>
      </c>
      <c r="J1031" s="65">
        <f ca="1">INDEX(OFFSET(G1027,L1030,0,64-L1030,2),MATCH("ВертЛиния",OFFSET(G1027,L1030,0,64-L1030,1),0),2)</f>
        <v>58.671158426600002</v>
      </c>
      <c r="K1031" s="63">
        <f ca="1">INDEX(H1027:I1090,MATCH(J1031,H1027:H1090,0),2)</f>
        <v>25.583294112299999</v>
      </c>
      <c r="L1031" s="66">
        <f t="shared" ca="1" si="178"/>
        <v>53</v>
      </c>
      <c r="AH1031" s="11">
        <v>17</v>
      </c>
      <c r="AI1031" s="2">
        <v>833.33333333329995</v>
      </c>
      <c r="AJ1031" s="2">
        <v>1.5707963267948966</v>
      </c>
      <c r="AK1031" s="2"/>
      <c r="AL1031" s="29">
        <v>5.104785228785712E-14</v>
      </c>
      <c r="AM1031" s="2">
        <v>833.33333333329995</v>
      </c>
      <c r="AN1031" s="50" t="s">
        <v>19</v>
      </c>
      <c r="AO1031" s="2">
        <v>46.908405484699998</v>
      </c>
      <c r="AP1031" s="2">
        <v>33.7730479186</v>
      </c>
      <c r="AQ1031" s="65">
        <v>96.4338480925</v>
      </c>
      <c r="AR1031" s="63">
        <v>103.5474695114</v>
      </c>
      <c r="AS1031" s="66">
        <v>29</v>
      </c>
    </row>
    <row r="1032" spans="1:45" ht="13.5" thickBot="1" x14ac:dyDescent="0.25">
      <c r="A1032" s="11">
        <v>17</v>
      </c>
      <c r="B1032" s="2">
        <v>833.33333333334792</v>
      </c>
      <c r="C1032" s="2">
        <v>3.9269908169872414</v>
      </c>
      <c r="D1032" s="2"/>
      <c r="E1032" s="29">
        <f t="shared" si="179"/>
        <v>-589.25565098880008</v>
      </c>
      <c r="F1032" s="2">
        <f t="shared" si="177"/>
        <v>-589.25565098879986</v>
      </c>
      <c r="G1032" s="53" t="s">
        <v>24</v>
      </c>
      <c r="H1032" s="2">
        <v>45.265658881999997</v>
      </c>
      <c r="I1032" s="2">
        <v>-1.3086089693</v>
      </c>
      <c r="J1032" s="65">
        <f ca="1">INDEX(OFFSET(G1027,L1031,0,64-L1031,2),MATCH("ВертЛиния",OFFSET(G1027,L1031,0,64-L1031,1),0),2)</f>
        <v>41.109530178299998</v>
      </c>
      <c r="K1032" s="63">
        <f ca="1">INDEX(H1027:I1090,MATCH(J1032,H1027:H1090,0),2)</f>
        <v>30.0560496879</v>
      </c>
      <c r="L1032" s="66">
        <f t="shared" ca="1" si="178"/>
        <v>56</v>
      </c>
      <c r="AH1032" s="11">
        <v>17</v>
      </c>
      <c r="AI1032" s="2">
        <v>833.33333333334792</v>
      </c>
      <c r="AJ1032" s="2">
        <v>2.3561944901923448</v>
      </c>
      <c r="AK1032" s="2"/>
      <c r="AL1032" s="29">
        <v>-589.25565098879986</v>
      </c>
      <c r="AM1032" s="2">
        <v>589.25565098879997</v>
      </c>
      <c r="AN1032" s="51" t="s">
        <v>22</v>
      </c>
      <c r="AO1032" s="2">
        <v>37.692227702700002</v>
      </c>
      <c r="AP1032" s="2">
        <v>30.5331448403</v>
      </c>
      <c r="AQ1032" s="65">
        <v>-12.311673727300001</v>
      </c>
      <c r="AR1032" s="63">
        <v>4.4966124088999999</v>
      </c>
      <c r="AS1032" s="66">
        <v>39</v>
      </c>
    </row>
    <row r="1033" spans="1:45" ht="13.5" thickBot="1" x14ac:dyDescent="0.25">
      <c r="A1033" s="11">
        <v>17</v>
      </c>
      <c r="B1033" s="2">
        <v>833.33333333329995</v>
      </c>
      <c r="C1033" s="2">
        <v>4.7123889803846897</v>
      </c>
      <c r="D1033" s="2"/>
      <c r="E1033" s="29">
        <f t="shared" si="179"/>
        <v>-1.5314355686357137E-13</v>
      </c>
      <c r="F1033" s="2">
        <f t="shared" si="177"/>
        <v>-833.33333333329995</v>
      </c>
      <c r="G1033" s="50" t="s">
        <v>19</v>
      </c>
      <c r="H1033" s="2">
        <v>57.355293813700001</v>
      </c>
      <c r="I1033" s="2">
        <v>15.2977512544</v>
      </c>
      <c r="J1033" s="65">
        <f ca="1">INDEX(OFFSET(G1027,L1032,0,64-L1032,2),MATCH("ВертЛиния",OFFSET(G1027,L1032,0,64-L1032,1),0),2)</f>
        <v>62.926374295199999</v>
      </c>
      <c r="K1033" s="63">
        <f ca="1">INDEX(H1027:I1090,MATCH(J1033,H1027:H1090,0),2)</f>
        <v>46.655707041900001</v>
      </c>
      <c r="L1033" s="66">
        <f t="shared" ca="1" si="178"/>
        <v>59</v>
      </c>
      <c r="AH1033" s="11">
        <v>17</v>
      </c>
      <c r="AI1033" s="2">
        <v>833.33333333329995</v>
      </c>
      <c r="AJ1033" s="2">
        <v>3.1415926535897931</v>
      </c>
      <c r="AK1033" s="2"/>
      <c r="AL1033" s="29">
        <v>-833.33333333329995</v>
      </c>
      <c r="AM1033" s="2">
        <v>1.0209570457571424E-13</v>
      </c>
      <c r="AN1033" s="52" t="s">
        <v>23</v>
      </c>
      <c r="AO1033" s="2">
        <v>78.221034046100002</v>
      </c>
      <c r="AP1033" s="2">
        <v>27.674365333200001</v>
      </c>
      <c r="AQ1033" s="65">
        <v>58.671158426600002</v>
      </c>
      <c r="AR1033" s="63">
        <v>25.583294112299999</v>
      </c>
      <c r="AS1033" s="66">
        <v>53</v>
      </c>
    </row>
    <row r="1034" spans="1:45" ht="13.5" thickBot="1" x14ac:dyDescent="0.25">
      <c r="A1034" s="11">
        <v>17</v>
      </c>
      <c r="B1034" s="2">
        <v>833.33333333334792</v>
      </c>
      <c r="C1034" s="2">
        <v>5.497787143782138</v>
      </c>
      <c r="D1034" s="2"/>
      <c r="E1034" s="29">
        <f t="shared" si="179"/>
        <v>589.25565098879974</v>
      </c>
      <c r="F1034" s="2">
        <f t="shared" si="177"/>
        <v>-589.25565098880008</v>
      </c>
      <c r="G1034" s="54" t="s">
        <v>25</v>
      </c>
      <c r="H1034" s="2">
        <v>44.837444750300001</v>
      </c>
      <c r="I1034" s="2">
        <v>30.025465356000002</v>
      </c>
      <c r="J1034" s="71">
        <f ca="1">INDEX(G1027:H1090,MATCH("Треугольник",OFFSET(G1027,0,0,64,1),0),2)</f>
        <v>41.914456469000001</v>
      </c>
      <c r="K1034" s="63">
        <f ca="1">INDEX(H1027:I1090,MATCH(J1034,H1027:H1090,0),2)</f>
        <v>7.2813219017000002</v>
      </c>
      <c r="L1034" s="64">
        <f>MATCH("Треугольник",$G$131:G1090,0)</f>
        <v>2</v>
      </c>
      <c r="AH1034" s="11">
        <v>17</v>
      </c>
      <c r="AI1034" s="2">
        <v>833.33333333334792</v>
      </c>
      <c r="AJ1034" s="2">
        <v>3.9269908169872414</v>
      </c>
      <c r="AK1034" s="2"/>
      <c r="AL1034" s="29">
        <v>-589.25565098880008</v>
      </c>
      <c r="AM1034" s="2">
        <v>-589.25565098879986</v>
      </c>
      <c r="AN1034" s="53" t="s">
        <v>24</v>
      </c>
      <c r="AO1034" s="2">
        <v>45.265658881999997</v>
      </c>
      <c r="AP1034" s="2">
        <v>-1.3086089693</v>
      </c>
      <c r="AQ1034" s="65">
        <v>41.109530178299998</v>
      </c>
      <c r="AR1034" s="63">
        <v>30.0560496879</v>
      </c>
      <c r="AS1034" s="66">
        <v>56</v>
      </c>
    </row>
    <row r="1035" spans="1:45" ht="13.5" thickBot="1" x14ac:dyDescent="0.25">
      <c r="A1035" s="11">
        <v>17</v>
      </c>
      <c r="B1035" s="2">
        <v>1388.8888888889001</v>
      </c>
      <c r="C1035" s="2">
        <v>0</v>
      </c>
      <c r="D1035" s="2"/>
      <c r="E1035" s="29">
        <f t="shared" si="179"/>
        <v>1388.8888888889001</v>
      </c>
      <c r="F1035" s="2">
        <f t="shared" si="177"/>
        <v>0</v>
      </c>
      <c r="G1035" s="53" t="s">
        <v>24</v>
      </c>
      <c r="H1035" s="2">
        <v>21.8217667959</v>
      </c>
      <c r="I1035" s="2">
        <v>-22.148966484399999</v>
      </c>
      <c r="J1035" s="72">
        <f ca="1">INDEX(OFFSET(G1027,L1034,0,64-L1034,2),MATCH("Треугольник",OFFSET(G1027,L1034,0,64-L1034,1),0),2)</f>
        <v>65.401470276400005</v>
      </c>
      <c r="K1035" s="63">
        <f ca="1">INDEX(H1027:I1090,MATCH(J1035,H1027:H1090,0),2)</f>
        <v>27.445255836499999</v>
      </c>
      <c r="L1035" s="66">
        <f ca="1">MATCH("Треугольник",OFFSET($G$67,L1034,0,64-L1034,1),0)+L1034</f>
        <v>14</v>
      </c>
      <c r="AH1035" s="11">
        <v>17</v>
      </c>
      <c r="AI1035" s="2">
        <v>833.33333333329995</v>
      </c>
      <c r="AJ1035" s="2">
        <v>4.7123889803846897</v>
      </c>
      <c r="AK1035" s="2"/>
      <c r="AL1035" s="29">
        <v>-1.5314355686357137E-13</v>
      </c>
      <c r="AM1035" s="2">
        <v>-833.33333333329995</v>
      </c>
      <c r="AN1035" s="50" t="s">
        <v>19</v>
      </c>
      <c r="AO1035" s="2">
        <v>57.355293813700001</v>
      </c>
      <c r="AP1035" s="2">
        <v>15.2977512544</v>
      </c>
      <c r="AQ1035" s="65">
        <v>62.926374295199999</v>
      </c>
      <c r="AR1035" s="63">
        <v>46.655707041900001</v>
      </c>
      <c r="AS1035" s="66">
        <v>59</v>
      </c>
    </row>
    <row r="1036" spans="1:45" ht="13.5" thickBot="1" x14ac:dyDescent="0.25">
      <c r="A1036" s="11">
        <v>17</v>
      </c>
      <c r="B1036" s="2">
        <v>1388.8888888889305</v>
      </c>
      <c r="C1036" s="2">
        <v>0.48332194670611478</v>
      </c>
      <c r="D1036" s="2"/>
      <c r="E1036" s="29">
        <f t="shared" si="179"/>
        <v>1229.8000356294997</v>
      </c>
      <c r="F1036" s="2">
        <f t="shared" si="177"/>
        <v>645.44885006080005</v>
      </c>
      <c r="G1036" s="51" t="s">
        <v>22</v>
      </c>
      <c r="H1036" s="2">
        <v>65.994663885500003</v>
      </c>
      <c r="I1036" s="2">
        <v>31.327993179</v>
      </c>
      <c r="J1036" s="72">
        <f ca="1">INDEX(OFFSET(G1027,L1035,0,64-L1035,2),MATCH("Треугольник",OFFSET(G1027,L1035,0,64-L1035,1),0),2)</f>
        <v>44.480224013099999</v>
      </c>
      <c r="K1036" s="63">
        <f ca="1">INDEX(H1027:I1090,MATCH(J1036,H1027:H1090,0),2)</f>
        <v>1.8656024654000001</v>
      </c>
      <c r="L1036" s="66">
        <f t="shared" ref="L1036:L1042" ca="1" si="180">MATCH("Треугольник",OFFSET($G$67,L1035,0,64-L1035,1),0)+L1035</f>
        <v>18</v>
      </c>
      <c r="AH1036" s="11">
        <v>17</v>
      </c>
      <c r="AI1036" s="2">
        <v>833.33333333334792</v>
      </c>
      <c r="AJ1036" s="2">
        <v>5.497787143782138</v>
      </c>
      <c r="AK1036" s="2"/>
      <c r="AL1036" s="29">
        <v>589.25565098879974</v>
      </c>
      <c r="AM1036" s="2">
        <v>-589.25565098880008</v>
      </c>
      <c r="AN1036" s="54" t="s">
        <v>25</v>
      </c>
      <c r="AO1036" s="2">
        <v>44.837444750300001</v>
      </c>
      <c r="AP1036" s="2">
        <v>30.025465356000002</v>
      </c>
      <c r="AQ1036" s="71">
        <v>41.914456469000001</v>
      </c>
      <c r="AR1036" s="63">
        <v>7.2813219017000002</v>
      </c>
      <c r="AS1036" s="64">
        <v>2</v>
      </c>
    </row>
    <row r="1037" spans="1:45" ht="13.5" thickBot="1" x14ac:dyDescent="0.25">
      <c r="A1037" s="11">
        <v>17</v>
      </c>
      <c r="B1037" s="2">
        <v>1388.8888888888798</v>
      </c>
      <c r="C1037" s="2">
        <v>0.96664389341222468</v>
      </c>
      <c r="D1037" s="2"/>
      <c r="E1037" s="29">
        <f t="shared" si="179"/>
        <v>788.97881490440011</v>
      </c>
      <c r="F1037" s="2">
        <f t="shared" si="177"/>
        <v>1143.0331470745</v>
      </c>
      <c r="G1037" s="52" t="s">
        <v>23</v>
      </c>
      <c r="H1037" s="2">
        <v>55.284650362100002</v>
      </c>
      <c r="I1037" s="2">
        <v>21.266505484300001</v>
      </c>
      <c r="J1037" s="72">
        <f ca="1">INDEX(OFFSET(G1027,L1036,0,64-L1036,2),MATCH("Треугольник",OFFSET(G1027,L1036,0,64-L1036,1),0),2)</f>
        <v>14.272992146</v>
      </c>
      <c r="K1037" s="63">
        <f ca="1">INDEX(H1027:I1090,MATCH(J1037,H1027:H1090,0),2)</f>
        <v>4.2253799935999998</v>
      </c>
      <c r="L1037" s="66">
        <f t="shared" ca="1" si="180"/>
        <v>22</v>
      </c>
      <c r="AH1037" s="11">
        <v>17</v>
      </c>
      <c r="AI1037" s="2">
        <v>1388.8888888889001</v>
      </c>
      <c r="AJ1037" s="2">
        <v>0</v>
      </c>
      <c r="AK1037" s="2"/>
      <c r="AL1037" s="29">
        <v>1388.8888888889001</v>
      </c>
      <c r="AM1037" s="2">
        <v>0</v>
      </c>
      <c r="AN1037" s="53" t="s">
        <v>24</v>
      </c>
      <c r="AO1037" s="2">
        <v>21.8217667959</v>
      </c>
      <c r="AP1037" s="2">
        <v>-22.148966484399999</v>
      </c>
      <c r="AQ1037" s="72">
        <v>65.401470276400005</v>
      </c>
      <c r="AR1037" s="63">
        <v>27.445255836499999</v>
      </c>
      <c r="AS1037" s="66">
        <v>14</v>
      </c>
    </row>
    <row r="1038" spans="1:45" ht="13.5" thickBot="1" x14ac:dyDescent="0.25">
      <c r="A1038" s="11">
        <v>17</v>
      </c>
      <c r="B1038" s="2">
        <v>1388.8888888889062</v>
      </c>
      <c r="C1038" s="2">
        <v>1.4499658401183457</v>
      </c>
      <c r="D1038" s="2"/>
      <c r="E1038" s="29">
        <f t="shared" si="179"/>
        <v>167.41205591020108</v>
      </c>
      <c r="F1038" s="2">
        <f t="shared" si="177"/>
        <v>1378.7623251361999</v>
      </c>
      <c r="G1038" s="54" t="s">
        <v>25</v>
      </c>
      <c r="H1038" s="2">
        <v>57.439143426699999</v>
      </c>
      <c r="I1038" s="2">
        <v>33.108503321299999</v>
      </c>
      <c r="J1038" s="72">
        <f ca="1">INDEX(OFFSET(G1027,L1037,0,64-L1037,2),MATCH("Треугольник",OFFSET(G1027,L1037,0,64-L1037,1),0),2)</f>
        <v>56.709032895199996</v>
      </c>
      <c r="K1038" s="63">
        <f ca="1">INDEX(H1027:I1090,MATCH(J1038,H1027:H1090,0),2)</f>
        <v>27.679595237600001</v>
      </c>
      <c r="L1038" s="66">
        <f t="shared" ca="1" si="180"/>
        <v>32</v>
      </c>
      <c r="AH1038" s="11">
        <v>17</v>
      </c>
      <c r="AI1038" s="2">
        <v>1388.8888888889305</v>
      </c>
      <c r="AJ1038" s="2">
        <v>0.48332194670611478</v>
      </c>
      <c r="AK1038" s="2"/>
      <c r="AL1038" s="29">
        <v>1229.8000356294997</v>
      </c>
      <c r="AM1038" s="2">
        <v>645.44885006080005</v>
      </c>
      <c r="AN1038" s="51" t="s">
        <v>22</v>
      </c>
      <c r="AO1038" s="2">
        <v>65.994663885500003</v>
      </c>
      <c r="AP1038" s="2">
        <v>31.327993179</v>
      </c>
      <c r="AQ1038" s="72">
        <v>44.480224013099999</v>
      </c>
      <c r="AR1038" s="63">
        <v>1.8656024654000001</v>
      </c>
      <c r="AS1038" s="66">
        <v>18</v>
      </c>
    </row>
    <row r="1039" spans="1:45" ht="13.5" thickBot="1" x14ac:dyDescent="0.25">
      <c r="A1039" s="11">
        <v>17</v>
      </c>
      <c r="B1039" s="2">
        <v>1388.8888888888882</v>
      </c>
      <c r="C1039" s="2">
        <v>1.9332877868245057</v>
      </c>
      <c r="D1039" s="2"/>
      <c r="E1039" s="29">
        <f t="shared" si="179"/>
        <v>-492.50678755909991</v>
      </c>
      <c r="F1039" s="2">
        <f t="shared" si="177"/>
        <v>1298.6336703964002</v>
      </c>
      <c r="G1039" s="53" t="s">
        <v>24</v>
      </c>
      <c r="H1039" s="2">
        <v>34.823797922799997</v>
      </c>
      <c r="I1039" s="2">
        <v>24.696581177599999</v>
      </c>
      <c r="J1039" s="72">
        <f ca="1">INDEX(OFFSET(G1027,L1038,0,64-L1038,2),MATCH("Треугольник",OFFSET(G1027,L1038,0,64-L1038,1),0),2)</f>
        <v>49.262271269599999</v>
      </c>
      <c r="K1039" s="63">
        <f ca="1">INDEX(H1027:I1090,MATCH(J1039,H1027:H1090,0),2)</f>
        <v>29.893953421199999</v>
      </c>
      <c r="L1039" s="66">
        <f t="shared" ca="1" si="180"/>
        <v>37</v>
      </c>
      <c r="AH1039" s="11">
        <v>17</v>
      </c>
      <c r="AI1039" s="2">
        <v>1388.8888888888798</v>
      </c>
      <c r="AJ1039" s="2">
        <v>0.96664389341222468</v>
      </c>
      <c r="AK1039" s="2"/>
      <c r="AL1039" s="29">
        <v>788.97881490440011</v>
      </c>
      <c r="AM1039" s="2">
        <v>1143.0331470745</v>
      </c>
      <c r="AN1039" s="52" t="s">
        <v>23</v>
      </c>
      <c r="AO1039" s="2">
        <v>55.284650362100002</v>
      </c>
      <c r="AP1039" s="2">
        <v>21.266505484300001</v>
      </c>
      <c r="AQ1039" s="72">
        <v>14.272992146</v>
      </c>
      <c r="AR1039" s="63">
        <v>4.2253799935999998</v>
      </c>
      <c r="AS1039" s="66">
        <v>22</v>
      </c>
    </row>
    <row r="1040" spans="1:45" ht="13.5" thickBot="1" x14ac:dyDescent="0.25">
      <c r="A1040" s="11">
        <v>17</v>
      </c>
      <c r="B1040" s="2">
        <v>1388.8888888889221</v>
      </c>
      <c r="C1040" s="2">
        <v>2.4166097335306356</v>
      </c>
      <c r="D1040" s="2"/>
      <c r="E1040" s="29">
        <f t="shared" si="179"/>
        <v>-1039.5982613487997</v>
      </c>
      <c r="F1040" s="2">
        <f t="shared" si="177"/>
        <v>921.00369200110015</v>
      </c>
      <c r="G1040" s="49" t="s">
        <v>20</v>
      </c>
      <c r="H1040" s="2">
        <v>65.401470276400005</v>
      </c>
      <c r="I1040" s="2">
        <v>27.445255836499999</v>
      </c>
      <c r="J1040" s="72">
        <f ca="1">INDEX(OFFSET(G1027,L1039,0,64-L1039,2),MATCH("Треугольник",OFFSET(G1027,L1039,0,64-L1039,1),0),2)</f>
        <v>79.8764408527</v>
      </c>
      <c r="K1040" s="63">
        <f ca="1">INDEX(H1027:I1090,MATCH(J1040,H1027:H1090,0),2)</f>
        <v>35.068760201499998</v>
      </c>
      <c r="L1040" s="66">
        <f t="shared" ca="1" si="180"/>
        <v>43</v>
      </c>
      <c r="AH1040" s="11">
        <v>17</v>
      </c>
      <c r="AI1040" s="2">
        <v>1388.8888888889062</v>
      </c>
      <c r="AJ1040" s="2">
        <v>1.4499658401183457</v>
      </c>
      <c r="AK1040" s="2"/>
      <c r="AL1040" s="29">
        <v>167.41205591020108</v>
      </c>
      <c r="AM1040" s="2">
        <v>1378.7623251361999</v>
      </c>
      <c r="AN1040" s="54" t="s">
        <v>25</v>
      </c>
      <c r="AO1040" s="2">
        <v>57.439143426699999</v>
      </c>
      <c r="AP1040" s="2">
        <v>33.108503321299999</v>
      </c>
      <c r="AQ1040" s="72">
        <v>56.709032895199996</v>
      </c>
      <c r="AR1040" s="63">
        <v>27.679595237600001</v>
      </c>
      <c r="AS1040" s="66">
        <v>32</v>
      </c>
    </row>
    <row r="1041" spans="1:58" ht="13.5" thickBot="1" x14ac:dyDescent="0.25">
      <c r="A1041" s="11">
        <v>17</v>
      </c>
      <c r="B1041" s="2">
        <v>1388.8888888888732</v>
      </c>
      <c r="C1041" s="2">
        <v>2.8999316802366941</v>
      </c>
      <c r="D1041" s="2"/>
      <c r="E1041" s="29">
        <f t="shared" si="179"/>
        <v>-1348.5303019805999</v>
      </c>
      <c r="F1041" s="2">
        <f t="shared" si="177"/>
        <v>332.38286706610012</v>
      </c>
      <c r="G1041" s="54" t="s">
        <v>25</v>
      </c>
      <c r="H1041" s="2">
        <v>56.3826016704</v>
      </c>
      <c r="I1041" s="2">
        <v>26.592847921299999</v>
      </c>
      <c r="J1041" s="72">
        <f ca="1">INDEX(OFFSET(G1027,L1040,0,64-L1040,2),MATCH("Треугольник",OFFSET(G1027,L1040,0,64-L1040,1),0),2)</f>
        <v>28.497851251099998</v>
      </c>
      <c r="K1041" s="63">
        <f ca="1">INDEX(H1027:I1090,MATCH(J1041,H1027:H1090,0),2)</f>
        <v>40.165779422500002</v>
      </c>
      <c r="L1041" s="66">
        <f t="shared" ca="1" si="180"/>
        <v>47</v>
      </c>
      <c r="AH1041" s="11">
        <v>17</v>
      </c>
      <c r="AI1041" s="2">
        <v>1388.8888888888882</v>
      </c>
      <c r="AJ1041" s="2">
        <v>1.9332877868245057</v>
      </c>
      <c r="AK1041" s="2"/>
      <c r="AL1041" s="29">
        <v>-492.50678755909991</v>
      </c>
      <c r="AM1041" s="2">
        <v>1298.6336703964002</v>
      </c>
      <c r="AN1041" s="53" t="s">
        <v>24</v>
      </c>
      <c r="AO1041" s="2">
        <v>34.823797922799997</v>
      </c>
      <c r="AP1041" s="2">
        <v>24.696581177599999</v>
      </c>
      <c r="AQ1041" s="72">
        <v>49.262271269599999</v>
      </c>
      <c r="AR1041" s="63">
        <v>29.893953421199999</v>
      </c>
      <c r="AS1041" s="66">
        <v>37</v>
      </c>
    </row>
    <row r="1042" spans="1:58" ht="13.5" thickBot="1" x14ac:dyDescent="0.25">
      <c r="A1042" s="11">
        <v>17</v>
      </c>
      <c r="B1042" s="2">
        <v>1388.8888888888732</v>
      </c>
      <c r="C1042" s="2">
        <v>3.3832536269428921</v>
      </c>
      <c r="D1042" s="2"/>
      <c r="E1042" s="29">
        <f t="shared" si="179"/>
        <v>-1348.5303019806001</v>
      </c>
      <c r="F1042" s="2">
        <f t="shared" si="177"/>
        <v>-332.38286706609972</v>
      </c>
      <c r="G1042" s="50" t="s">
        <v>19</v>
      </c>
      <c r="H1042" s="2">
        <v>90.228954127500003</v>
      </c>
      <c r="I1042" s="2">
        <v>16.758535013900001</v>
      </c>
      <c r="J1042" s="72">
        <f ca="1">INDEX(OFFSET(G1027,L1041,0,64-L1041,2),MATCH("Треугольник",OFFSET(G1027,L1041,0,64-L1041,1),0),2)</f>
        <v>73.845577241800001</v>
      </c>
      <c r="K1042" s="63">
        <f ca="1">INDEX(H1027:I1090,MATCH(J1042,H1027:H1090,0),2)</f>
        <v>23.407264699799999</v>
      </c>
      <c r="L1042" s="69">
        <f t="shared" ca="1" si="180"/>
        <v>63</v>
      </c>
      <c r="AH1042" s="11">
        <v>17</v>
      </c>
      <c r="AI1042" s="2">
        <v>1388.8888888889221</v>
      </c>
      <c r="AJ1042" s="2">
        <v>2.4166097335306356</v>
      </c>
      <c r="AK1042" s="2"/>
      <c r="AL1042" s="29">
        <v>-1039.5982613487997</v>
      </c>
      <c r="AM1042" s="2">
        <v>921.00369200110015</v>
      </c>
      <c r="AN1042" s="49" t="s">
        <v>20</v>
      </c>
      <c r="AO1042" s="2">
        <v>65.401470276400005</v>
      </c>
      <c r="AP1042" s="2">
        <v>27.445255836499999</v>
      </c>
      <c r="AQ1042" s="72">
        <v>79.8764408527</v>
      </c>
      <c r="AR1042" s="63">
        <v>35.068760201499998</v>
      </c>
      <c r="AS1042" s="66">
        <v>43</v>
      </c>
    </row>
    <row r="1043" spans="1:58" ht="13.5" thickBot="1" x14ac:dyDescent="0.25">
      <c r="A1043" s="11">
        <v>17</v>
      </c>
      <c r="B1043" s="2">
        <v>1388.8888888889221</v>
      </c>
      <c r="C1043" s="2">
        <v>3.8665755736489507</v>
      </c>
      <c r="D1043" s="2"/>
      <c r="E1043" s="29">
        <f t="shared" si="179"/>
        <v>-1039.5982613488</v>
      </c>
      <c r="F1043" s="2">
        <f t="shared" si="177"/>
        <v>-921.00369200109981</v>
      </c>
      <c r="G1043" s="51" t="s">
        <v>22</v>
      </c>
      <c r="H1043" s="2">
        <v>85.148775102900004</v>
      </c>
      <c r="I1043" s="2">
        <v>5.5914306310999997</v>
      </c>
      <c r="J1043" s="62">
        <f ca="1">INDEX(G1027:H1090,MATCH("Круг",OFFSET(G1027,0,0,64,1),0),2)</f>
        <v>46.908405484699998</v>
      </c>
      <c r="K1043" s="63">
        <f ca="1">INDEX(H1027:I1090,MATCH(J1043,H1027:H1090,0),2)</f>
        <v>33.7730479186</v>
      </c>
      <c r="L1043" s="64">
        <f>MATCH("Круг",$G$131:$G$194,0)</f>
        <v>3</v>
      </c>
      <c r="AH1043" s="11">
        <v>17</v>
      </c>
      <c r="AI1043" s="2">
        <v>1388.8888888888732</v>
      </c>
      <c r="AJ1043" s="2">
        <v>2.8999316802366941</v>
      </c>
      <c r="AK1043" s="2"/>
      <c r="AL1043" s="29">
        <v>-1348.5303019805999</v>
      </c>
      <c r="AM1043" s="2">
        <v>332.38286706610012</v>
      </c>
      <c r="AN1043" s="54" t="s">
        <v>25</v>
      </c>
      <c r="AO1043" s="2">
        <v>56.3826016704</v>
      </c>
      <c r="AP1043" s="2">
        <v>26.592847921299999</v>
      </c>
      <c r="AQ1043" s="72">
        <v>28.497851251099998</v>
      </c>
      <c r="AR1043" s="63">
        <v>40.165779422500002</v>
      </c>
      <c r="AS1043" s="66">
        <v>47</v>
      </c>
    </row>
    <row r="1044" spans="1:58" ht="13.5" thickBot="1" x14ac:dyDescent="0.25">
      <c r="A1044" s="11">
        <v>17</v>
      </c>
      <c r="B1044" s="2">
        <v>1388.8888888888882</v>
      </c>
      <c r="C1044" s="2">
        <v>4.3498975203550803</v>
      </c>
      <c r="D1044" s="2"/>
      <c r="E1044" s="29">
        <f t="shared" si="179"/>
        <v>-492.50678755910047</v>
      </c>
      <c r="F1044" s="2">
        <f t="shared" si="177"/>
        <v>-1298.6336703964</v>
      </c>
      <c r="G1044" s="49" t="s">
        <v>20</v>
      </c>
      <c r="H1044" s="2">
        <v>44.480224013099999</v>
      </c>
      <c r="I1044" s="2">
        <v>1.8656024654000001</v>
      </c>
      <c r="J1044" s="65">
        <f ca="1">INDEX(OFFSET(G1027,L1043,0,64-L1043,2),MATCH("Круг",OFFSET(G1027,L1043,0,64-L1043,1),0),2)</f>
        <v>57.355293813700001</v>
      </c>
      <c r="K1044" s="63">
        <f ca="1">INDEX(H1027:I1090,MATCH(J1044,H1027:H1090,0),2)</f>
        <v>15.2977512544</v>
      </c>
      <c r="L1044" s="66">
        <f ca="1">MATCH("Круг",OFFSET($G$131,L1043,0,64-L1043,1),0)+L1043</f>
        <v>7</v>
      </c>
      <c r="AH1044" s="11">
        <v>17</v>
      </c>
      <c r="AI1044" s="2">
        <v>1388.8888888888732</v>
      </c>
      <c r="AJ1044" s="2">
        <v>3.3832536269428921</v>
      </c>
      <c r="AK1044" s="2"/>
      <c r="AL1044" s="29">
        <v>-1348.5303019806001</v>
      </c>
      <c r="AM1044" s="2">
        <v>-332.38286706609972</v>
      </c>
      <c r="AN1044" s="50" t="s">
        <v>19</v>
      </c>
      <c r="AO1044" s="2">
        <v>90.228954127500003</v>
      </c>
      <c r="AP1044" s="2">
        <v>16.758535013900001</v>
      </c>
      <c r="AQ1044" s="72">
        <v>73.845577241800001</v>
      </c>
      <c r="AR1044" s="63">
        <v>23.407264699799999</v>
      </c>
      <c r="AS1044" s="69">
        <v>63</v>
      </c>
    </row>
    <row r="1045" spans="1:58" ht="13.5" thickBot="1" x14ac:dyDescent="0.25">
      <c r="A1045" s="11">
        <v>17</v>
      </c>
      <c r="B1045" s="2">
        <v>1388.8888888889062</v>
      </c>
      <c r="C1045" s="2">
        <v>4.8332194670612409</v>
      </c>
      <c r="D1045" s="2"/>
      <c r="E1045" s="29">
        <f t="shared" si="179"/>
        <v>167.41205591020139</v>
      </c>
      <c r="F1045" s="2">
        <f t="shared" si="177"/>
        <v>-1378.7623251361999</v>
      </c>
      <c r="G1045" s="52" t="s">
        <v>23</v>
      </c>
      <c r="H1045" s="2">
        <v>40.107595103599998</v>
      </c>
      <c r="I1045" s="2">
        <v>2.1266464213999998</v>
      </c>
      <c r="J1045" s="65">
        <f ca="1">INDEX(OFFSET(G1027,L1044,0,64-L1044,2),MATCH("Круг",OFFSET(G1027,L1044,0,64-L1044,1),0),2)</f>
        <v>90.228954127500003</v>
      </c>
      <c r="K1045" s="63">
        <f ca="1">INDEX(H1027:I1090,MATCH(J1045,H1027:H1090,0),2)</f>
        <v>16.758535013900001</v>
      </c>
      <c r="L1045" s="66">
        <f t="shared" ref="L1045:L1053" ca="1" si="181">MATCH("Круг",OFFSET($G$131,L1044,0,64-L1044,1),0)+L1044</f>
        <v>16</v>
      </c>
      <c r="AH1045" s="11">
        <v>17</v>
      </c>
      <c r="AI1045" s="2">
        <v>1388.8888888889221</v>
      </c>
      <c r="AJ1045" s="2">
        <v>3.8665755736489507</v>
      </c>
      <c r="AK1045" s="2"/>
      <c r="AL1045" s="29">
        <v>-1039.5982613488</v>
      </c>
      <c r="AM1045" s="2">
        <v>-921.00369200109981</v>
      </c>
      <c r="AN1045" s="51" t="s">
        <v>22</v>
      </c>
      <c r="AO1045" s="2">
        <v>85.148775102900004</v>
      </c>
      <c r="AP1045" s="2">
        <v>5.5914306310999997</v>
      </c>
      <c r="AQ1045" s="62">
        <v>46.908405484699998</v>
      </c>
      <c r="AR1045" s="63">
        <v>33.7730479186</v>
      </c>
      <c r="AS1045" s="64">
        <v>3</v>
      </c>
    </row>
    <row r="1046" spans="1:58" ht="13.5" thickBot="1" x14ac:dyDescent="0.25">
      <c r="A1046" s="11">
        <v>17</v>
      </c>
      <c r="B1046" s="2">
        <v>1388.8888888888798</v>
      </c>
      <c r="C1046" s="2">
        <v>5.3165414137673617</v>
      </c>
      <c r="D1046" s="2"/>
      <c r="E1046" s="29">
        <f t="shared" si="179"/>
        <v>788.9788149044</v>
      </c>
      <c r="F1046" s="2">
        <f t="shared" si="177"/>
        <v>-1143.0331470745002</v>
      </c>
      <c r="G1046" s="51" t="s">
        <v>22</v>
      </c>
      <c r="H1046" s="2">
        <v>33.802848100600002</v>
      </c>
      <c r="I1046" s="2">
        <v>39.267168229100001</v>
      </c>
      <c r="J1046" s="65">
        <f ca="1">INDEX(OFFSET(G1027,L1045,0,64-L1045,2),MATCH("Круг",OFFSET(G1027,L1045,0,64-L1045,1),0),2)</f>
        <v>14.675391637300001</v>
      </c>
      <c r="K1046" s="63">
        <f ca="1">INDEX(H1027:I1090,MATCH(J1046,H1027:H1090,0),2)</f>
        <v>3.6971106234</v>
      </c>
      <c r="L1046" s="66">
        <f t="shared" ca="1" si="181"/>
        <v>21</v>
      </c>
      <c r="AH1046" s="11">
        <v>17</v>
      </c>
      <c r="AI1046" s="2">
        <v>1388.8888888888882</v>
      </c>
      <c r="AJ1046" s="2">
        <v>4.3498975203550803</v>
      </c>
      <c r="AK1046" s="2"/>
      <c r="AL1046" s="29">
        <v>-492.50678755910047</v>
      </c>
      <c r="AM1046" s="2">
        <v>-1298.6336703964</v>
      </c>
      <c r="AN1046" s="49" t="s">
        <v>20</v>
      </c>
      <c r="AO1046" s="2">
        <v>44.480224013099999</v>
      </c>
      <c r="AP1046" s="2">
        <v>1.8656024654000001</v>
      </c>
      <c r="AQ1046" s="65">
        <v>57.355293813700001</v>
      </c>
      <c r="AR1046" s="63">
        <v>15.2977512544</v>
      </c>
      <c r="AS1046" s="66">
        <v>7</v>
      </c>
    </row>
    <row r="1047" spans="1:58" ht="13.5" thickBot="1" x14ac:dyDescent="0.25">
      <c r="A1047" s="11">
        <v>17</v>
      </c>
      <c r="B1047" s="2">
        <v>1388.8888888889305</v>
      </c>
      <c r="C1047" s="2">
        <v>5.7998633604734717</v>
      </c>
      <c r="D1047" s="2"/>
      <c r="E1047" s="29">
        <f t="shared" si="179"/>
        <v>1229.8000356294997</v>
      </c>
      <c r="F1047" s="2">
        <f t="shared" si="177"/>
        <v>-645.44885006079994</v>
      </c>
      <c r="G1047" s="50" t="s">
        <v>19</v>
      </c>
      <c r="H1047" s="2">
        <v>14.675391637300001</v>
      </c>
      <c r="I1047" s="2">
        <v>3.6971106234</v>
      </c>
      <c r="J1047" s="65">
        <f ca="1">INDEX(OFFSET(G1027,L1046,0,64-L1046,2),MATCH("Круг",OFFSET(G1027,L1046,0,64-L1046,1),0),2)</f>
        <v>22.329085427999999</v>
      </c>
      <c r="K1047" s="63">
        <f ca="1">INDEX(H1027:I1090,MATCH(J1047,H1027:H1090,0),2)</f>
        <v>20.927041517700001</v>
      </c>
      <c r="L1047" s="66">
        <f t="shared" ca="1" si="181"/>
        <v>23</v>
      </c>
      <c r="AH1047" s="11">
        <v>17</v>
      </c>
      <c r="AI1047" s="2">
        <v>1388.8888888889062</v>
      </c>
      <c r="AJ1047" s="2">
        <v>4.8332194670612409</v>
      </c>
      <c r="AK1047" s="2"/>
      <c r="AL1047" s="29">
        <v>167.41205591020139</v>
      </c>
      <c r="AM1047" s="2">
        <v>-1378.7623251361999</v>
      </c>
      <c r="AN1047" s="52" t="s">
        <v>23</v>
      </c>
      <c r="AO1047" s="2">
        <v>40.107595103599998</v>
      </c>
      <c r="AP1047" s="2">
        <v>2.1266464213999998</v>
      </c>
      <c r="AQ1047" s="65">
        <v>90.228954127500003</v>
      </c>
      <c r="AR1047" s="63">
        <v>16.758535013900001</v>
      </c>
      <c r="AS1047" s="66">
        <v>16</v>
      </c>
    </row>
    <row r="1048" spans="1:58" ht="13.5" thickBot="1" x14ac:dyDescent="0.25">
      <c r="A1048" s="11">
        <v>17</v>
      </c>
      <c r="B1048" s="2">
        <v>1944.4444444444</v>
      </c>
      <c r="C1048" s="2">
        <v>0</v>
      </c>
      <c r="D1048" s="2"/>
      <c r="E1048" s="29">
        <f t="shared" si="179"/>
        <v>1944.4444444444</v>
      </c>
      <c r="F1048" s="2">
        <f t="shared" si="177"/>
        <v>0</v>
      </c>
      <c r="G1048" s="49" t="s">
        <v>20</v>
      </c>
      <c r="H1048" s="2">
        <v>14.272992146</v>
      </c>
      <c r="I1048" s="2">
        <v>4.2253799935999998</v>
      </c>
      <c r="J1048" s="65">
        <f ca="1">INDEX(OFFSET(G1027,L1047,0,64-L1047,2),MATCH("Круг",OFFSET(G1027,L1047,0,64-L1047,1),0),2)</f>
        <v>15.224509174</v>
      </c>
      <c r="K1048" s="63">
        <f ca="1">INDEX(H1027:I1090,MATCH(J1048,H1027:H1090,0),2)</f>
        <v>26.987792388199999</v>
      </c>
      <c r="L1048" s="66">
        <f t="shared" ca="1" si="181"/>
        <v>26</v>
      </c>
      <c r="AH1048" s="11">
        <v>17</v>
      </c>
      <c r="AI1048" s="2">
        <v>1388.8888888888798</v>
      </c>
      <c r="AJ1048" s="2">
        <v>5.3165414137673617</v>
      </c>
      <c r="AK1048" s="2"/>
      <c r="AL1048" s="29">
        <v>788.9788149044</v>
      </c>
      <c r="AM1048" s="2">
        <v>-1143.0331470745002</v>
      </c>
      <c r="AN1048" s="51" t="s">
        <v>22</v>
      </c>
      <c r="AO1048" s="2">
        <v>33.802848100600002</v>
      </c>
      <c r="AP1048" s="2">
        <v>39.267168229100001</v>
      </c>
      <c r="AQ1048" s="65">
        <v>14.675391637300001</v>
      </c>
      <c r="AR1048" s="63">
        <v>3.6971106234</v>
      </c>
      <c r="AS1048" s="66">
        <v>21</v>
      </c>
    </row>
    <row r="1049" spans="1:58" ht="13.5" thickBot="1" x14ac:dyDescent="0.25">
      <c r="A1049" s="11">
        <v>17</v>
      </c>
      <c r="B1049" s="2">
        <v>1944.444444444473</v>
      </c>
      <c r="C1049" s="2">
        <v>0.33069396353575897</v>
      </c>
      <c r="D1049" s="2"/>
      <c r="E1049" s="29">
        <f t="shared" si="179"/>
        <v>1839.0890810845999</v>
      </c>
      <c r="F1049" s="2">
        <f t="shared" si="177"/>
        <v>631.36007900909999</v>
      </c>
      <c r="G1049" s="50" t="s">
        <v>19</v>
      </c>
      <c r="H1049" s="2">
        <v>22.329085427999999</v>
      </c>
      <c r="I1049" s="2">
        <v>20.927041517700001</v>
      </c>
      <c r="J1049" s="65">
        <f ca="1">INDEX(OFFSET(G1027,L1048,0,64-L1048,2),MATCH("Круг",OFFSET(G1027,L1048,0,64-L1048,1),0),2)</f>
        <v>77.731916591100003</v>
      </c>
      <c r="K1049" s="63">
        <f ca="1">INDEX(H1027:I1090,MATCH(J1049,H1027:H1090,0),2)</f>
        <v>21.1170612602</v>
      </c>
      <c r="L1049" s="66">
        <f t="shared" ca="1" si="181"/>
        <v>30</v>
      </c>
      <c r="AH1049" s="11">
        <v>17</v>
      </c>
      <c r="AI1049" s="2">
        <v>1388.8888888889305</v>
      </c>
      <c r="AJ1049" s="2">
        <v>5.7998633604734717</v>
      </c>
      <c r="AK1049" s="2"/>
      <c r="AL1049" s="29">
        <v>1229.8000356294997</v>
      </c>
      <c r="AM1049" s="2">
        <v>-645.44885006079994</v>
      </c>
      <c r="AN1049" s="50" t="s">
        <v>19</v>
      </c>
      <c r="AO1049" s="2">
        <v>14.675391637300001</v>
      </c>
      <c r="AP1049" s="2">
        <v>3.6971106234</v>
      </c>
      <c r="AQ1049" s="65">
        <v>22.329085427999999</v>
      </c>
      <c r="AR1049" s="63">
        <v>20.927041517700001</v>
      </c>
      <c r="AS1049" s="66">
        <v>23</v>
      </c>
    </row>
    <row r="1050" spans="1:58" ht="13.5" thickBot="1" x14ac:dyDescent="0.25">
      <c r="A1050" s="11">
        <v>17</v>
      </c>
      <c r="B1050" s="2">
        <v>1944.4444444444775</v>
      </c>
      <c r="C1050" s="2">
        <v>0.6613879270715376</v>
      </c>
      <c r="D1050" s="2"/>
      <c r="E1050" s="29">
        <f t="shared" si="179"/>
        <v>1534.4398793819</v>
      </c>
      <c r="F1050" s="2">
        <f t="shared" si="177"/>
        <v>1194.3024968965999</v>
      </c>
      <c r="G1050" s="53" t="s">
        <v>24</v>
      </c>
      <c r="H1050" s="2">
        <v>50.907433779999998</v>
      </c>
      <c r="I1050" s="2">
        <v>1.4997170683000001</v>
      </c>
      <c r="J1050" s="65">
        <f ca="1">INDEX(OFFSET(G1027,L1049,0,64-L1049,2),MATCH("Круг",OFFSET(G1027,L1049,0,64-L1049,1),0),2)</f>
        <v>64.863178199000004</v>
      </c>
      <c r="K1050" s="63">
        <f ca="1">INDEX(H1027:I1090,MATCH(J1050,H1027:H1090,0),2)</f>
        <v>1.8997356188000001</v>
      </c>
      <c r="L1050" s="66">
        <f t="shared" ca="1" si="181"/>
        <v>34</v>
      </c>
      <c r="AH1050" s="11">
        <v>17</v>
      </c>
      <c r="AI1050" s="2">
        <v>1944.4444444444</v>
      </c>
      <c r="AJ1050" s="2">
        <v>0</v>
      </c>
      <c r="AK1050" s="2"/>
      <c r="AL1050" s="29">
        <v>1944.4444444444</v>
      </c>
      <c r="AM1050" s="2">
        <v>0</v>
      </c>
      <c r="AN1050" s="49" t="s">
        <v>20</v>
      </c>
      <c r="AO1050" s="2">
        <v>14.272992146</v>
      </c>
      <c r="AP1050" s="2">
        <v>4.2253799935999998</v>
      </c>
      <c r="AQ1050" s="65">
        <v>15.224509174</v>
      </c>
      <c r="AR1050" s="63">
        <v>26.987792388199999</v>
      </c>
      <c r="AS1050" s="66">
        <v>26</v>
      </c>
    </row>
    <row r="1051" spans="1:58" ht="13.5" thickBot="1" x14ac:dyDescent="0.25">
      <c r="A1051" s="11">
        <v>17</v>
      </c>
      <c r="B1051" s="2">
        <v>1944.4444444444632</v>
      </c>
      <c r="C1051" s="2">
        <v>0.99208189060729379</v>
      </c>
      <c r="D1051" s="2"/>
      <c r="E1051" s="29">
        <f t="shared" si="179"/>
        <v>1063.5103074603001</v>
      </c>
      <c r="F1051" s="2">
        <f t="shared" si="177"/>
        <v>1627.8237077327001</v>
      </c>
      <c r="G1051" s="48" t="s">
        <v>21</v>
      </c>
      <c r="H1051" s="2">
        <v>33.955875890900003</v>
      </c>
      <c r="I1051" s="2">
        <v>30.023433770699999</v>
      </c>
      <c r="J1051" s="65">
        <f ca="1">INDEX(OFFSET(G1027,L1050,0,64-L1050,2),MATCH("Круг",OFFSET(G1027,L1050,0,64-L1050,1),0),2)</f>
        <v>32.528754913699998</v>
      </c>
      <c r="K1051" s="63">
        <f ca="1">INDEX(H1027:I1090,MATCH(J1051,H1027:H1090,0),2)</f>
        <v>28.419164634000001</v>
      </c>
      <c r="L1051" s="66">
        <f t="shared" ca="1" si="181"/>
        <v>48</v>
      </c>
      <c r="AH1051" s="11">
        <v>17</v>
      </c>
      <c r="AI1051" s="2">
        <v>1944.444444444473</v>
      </c>
      <c r="AJ1051" s="2">
        <v>0.33069396353575897</v>
      </c>
      <c r="AK1051" s="2"/>
      <c r="AL1051" s="29">
        <v>1839.0890810845999</v>
      </c>
      <c r="AM1051" s="2">
        <v>631.36007900909999</v>
      </c>
      <c r="AN1051" s="50" t="s">
        <v>19</v>
      </c>
      <c r="AO1051" s="2">
        <v>22.329085427999999</v>
      </c>
      <c r="AP1051" s="2">
        <v>20.927041517700001</v>
      </c>
      <c r="AQ1051" s="65">
        <v>77.731916591100003</v>
      </c>
      <c r="AR1051" s="63">
        <v>21.1170612602</v>
      </c>
      <c r="AS1051" s="66">
        <v>30</v>
      </c>
    </row>
    <row r="1052" spans="1:58" ht="13.5" thickBot="1" x14ac:dyDescent="0.25">
      <c r="A1052" s="11">
        <v>17</v>
      </c>
      <c r="B1052" s="2">
        <v>1944.4444444444548</v>
      </c>
      <c r="C1052" s="2">
        <v>1.3227758541430534</v>
      </c>
      <c r="D1052" s="2"/>
      <c r="E1052" s="29">
        <f t="shared" si="179"/>
        <v>477.33289166270038</v>
      </c>
      <c r="F1052" s="2">
        <f t="shared" si="177"/>
        <v>1884.9449615486999</v>
      </c>
      <c r="G1052" s="50" t="s">
        <v>19</v>
      </c>
      <c r="H1052" s="2">
        <v>15.224509174</v>
      </c>
      <c r="I1052" s="2">
        <v>26.987792388199999</v>
      </c>
      <c r="J1052" s="65">
        <f ca="1">INDEX(OFFSET(G1027,L1051,0,64-L1051,2),MATCH("Круг",OFFSET(G1027,L1051,0,64-L1051,1),0),2)</f>
        <v>63.1031349183</v>
      </c>
      <c r="K1052" s="63">
        <f ca="1">INDEX(H1027:I1090,MATCH(J1052,H1027:H1090,0),2)</f>
        <v>62.159855330900001</v>
      </c>
      <c r="L1052" s="66">
        <f t="shared" ca="1" si="181"/>
        <v>58</v>
      </c>
      <c r="AH1052" s="11">
        <v>17</v>
      </c>
      <c r="AI1052" s="2">
        <v>1944.4444444444775</v>
      </c>
      <c r="AJ1052" s="2">
        <v>0.6613879270715376</v>
      </c>
      <c r="AK1052" s="2"/>
      <c r="AL1052" s="29">
        <v>1534.4398793819</v>
      </c>
      <c r="AM1052" s="2">
        <v>1194.3024968965999</v>
      </c>
      <c r="AN1052" s="53" t="s">
        <v>24</v>
      </c>
      <c r="AO1052" s="2">
        <v>50.907433779999998</v>
      </c>
      <c r="AP1052" s="2">
        <v>1.4997170683000001</v>
      </c>
      <c r="AQ1052" s="65">
        <v>64.863178199000004</v>
      </c>
      <c r="AR1052" s="63">
        <v>1.8997356188000001</v>
      </c>
      <c r="AS1052" s="66">
        <v>34</v>
      </c>
    </row>
    <row r="1053" spans="1:58" ht="13.5" thickBot="1" x14ac:dyDescent="0.25">
      <c r="A1053" s="11">
        <v>17</v>
      </c>
      <c r="B1053" s="2">
        <v>1944.4444444444389</v>
      </c>
      <c r="C1053" s="2">
        <v>1.6534698176788196</v>
      </c>
      <c r="D1053" s="2"/>
      <c r="E1053" s="29">
        <f t="shared" si="179"/>
        <v>-160.57094952949794</v>
      </c>
      <c r="F1053" s="2">
        <f t="shared" si="177"/>
        <v>1937.8031808462999</v>
      </c>
      <c r="G1053" s="51" t="s">
        <v>22</v>
      </c>
      <c r="H1053" s="2">
        <v>39.399599838999997</v>
      </c>
      <c r="I1053" s="2">
        <v>104.9850506369</v>
      </c>
      <c r="J1053" s="65">
        <f ca="1">INDEX(OFFSET(G1027,L1052,0,64-L1052,2),MATCH("Круг",OFFSET(G1027,L1052,0,64-L1052,1),0),2)</f>
        <v>45.664983156200002</v>
      </c>
      <c r="K1053" s="63">
        <f ca="1">INDEX(H1027:I1090,MATCH(J1053,H1027:H1090,0),2)</f>
        <v>41.131825366900003</v>
      </c>
      <c r="L1053" s="66">
        <f t="shared" ca="1" si="181"/>
        <v>61</v>
      </c>
      <c r="AH1053" s="11">
        <v>17</v>
      </c>
      <c r="AI1053" s="2">
        <v>1944.4444444444632</v>
      </c>
      <c r="AJ1053" s="2">
        <v>0.99208189060729379</v>
      </c>
      <c r="AK1053" s="2"/>
      <c r="AL1053" s="29">
        <v>1063.5103074603001</v>
      </c>
      <c r="AM1053" s="2">
        <v>1627.8237077327001</v>
      </c>
      <c r="AN1053" s="48" t="s">
        <v>21</v>
      </c>
      <c r="AO1053" s="2">
        <v>33.955875890900003</v>
      </c>
      <c r="AP1053" s="2">
        <v>30.023433770699999</v>
      </c>
      <c r="AQ1053" s="65">
        <v>32.528754913699998</v>
      </c>
      <c r="AR1053" s="63">
        <v>28.419164634000001</v>
      </c>
      <c r="AS1053" s="66">
        <v>48</v>
      </c>
    </row>
    <row r="1054" spans="1:58" ht="13.5" thickBot="1" x14ac:dyDescent="0.25">
      <c r="A1054" s="11">
        <v>17</v>
      </c>
      <c r="B1054" s="2">
        <v>1944.4444444444059</v>
      </c>
      <c r="C1054" s="2">
        <v>1.9841637812146047</v>
      </c>
      <c r="D1054" s="2"/>
      <c r="E1054" s="29">
        <f t="shared" si="179"/>
        <v>-781.07443682520011</v>
      </c>
      <c r="F1054" s="2">
        <f t="shared" si="177"/>
        <v>1780.6703573847999</v>
      </c>
      <c r="G1054" s="52" t="s">
        <v>23</v>
      </c>
      <c r="H1054" s="2">
        <v>73.893519819600002</v>
      </c>
      <c r="I1054" s="2">
        <v>53.621773244099998</v>
      </c>
      <c r="J1054" s="62">
        <f ca="1">INDEX(G1027:H1090,MATCH("Крест",OFFSET(G1027,0,0,64,1),0),2)</f>
        <v>37.692227702700002</v>
      </c>
      <c r="K1054" s="63">
        <f ca="1">INDEX(H1027:I1090,MATCH(J1054,H1027:H1090,0),2)</f>
        <v>30.5331448403</v>
      </c>
      <c r="L1054" s="64">
        <f>MATCH("Крест",$G$67:$G$130,0)</f>
        <v>4</v>
      </c>
      <c r="AH1054" s="11">
        <v>17</v>
      </c>
      <c r="AI1054" s="2">
        <v>1944.4444444444548</v>
      </c>
      <c r="AJ1054" s="2">
        <v>1.3227758541430534</v>
      </c>
      <c r="AK1054" s="2"/>
      <c r="AL1054" s="29">
        <v>477.33289166270038</v>
      </c>
      <c r="AM1054" s="2">
        <v>1884.9449615486999</v>
      </c>
      <c r="AN1054" s="50" t="s">
        <v>19</v>
      </c>
      <c r="AO1054" s="2">
        <v>15.224509174</v>
      </c>
      <c r="AP1054" s="2">
        <v>26.987792388199999</v>
      </c>
      <c r="AQ1054" s="65">
        <v>63.1031349183</v>
      </c>
      <c r="AR1054" s="63">
        <v>62.159855330900001</v>
      </c>
      <c r="AS1054" s="66">
        <v>58</v>
      </c>
      <c r="AV1054" s="100">
        <v>1</v>
      </c>
      <c r="AW1054" s="100"/>
      <c r="AY1054">
        <v>2</v>
      </c>
      <c r="BB1054">
        <v>3</v>
      </c>
      <c r="BE1054">
        <v>4</v>
      </c>
    </row>
    <row r="1055" spans="1:58" ht="13.5" thickBot="1" x14ac:dyDescent="0.25">
      <c r="A1055" s="11">
        <v>17</v>
      </c>
      <c r="B1055" s="2">
        <v>1944.4444444444532</v>
      </c>
      <c r="C1055" s="2">
        <v>2.3148577447503875</v>
      </c>
      <c r="D1055" s="2"/>
      <c r="E1055" s="29">
        <f t="shared" si="179"/>
        <v>-1316.9363892722997</v>
      </c>
      <c r="F1055" s="2">
        <f t="shared" si="177"/>
        <v>1430.5742707533002</v>
      </c>
      <c r="G1055" s="48" t="s">
        <v>21</v>
      </c>
      <c r="H1055" s="2">
        <v>96.4338480925</v>
      </c>
      <c r="I1055" s="2">
        <v>103.5474695114</v>
      </c>
      <c r="J1055" s="65">
        <f ca="1">INDEX(OFFSET(G1027,L1054,0,64-L1054,2),MATCH("Крест",OFFSET(G1027,L1054,0,64-L1054,1),0),2)</f>
        <v>65.994663885500003</v>
      </c>
      <c r="K1055" s="63">
        <f ca="1">INDEX(H1027:I1090,MATCH(J1055,H1027:H1090,0),2)</f>
        <v>31.327993179</v>
      </c>
      <c r="L1055" s="66">
        <f ca="1">MATCH("Крест",OFFSET($G$67,L1054,0,64-L1054,1),0)+L1054</f>
        <v>10</v>
      </c>
      <c r="AH1055" s="11">
        <v>17</v>
      </c>
      <c r="AI1055" s="2">
        <v>1944.4444444444389</v>
      </c>
      <c r="AJ1055" s="2">
        <v>1.6534698176788196</v>
      </c>
      <c r="AK1055" s="2"/>
      <c r="AL1055" s="29">
        <v>-160.57094952949794</v>
      </c>
      <c r="AM1055" s="2">
        <v>1937.8031808462999</v>
      </c>
      <c r="AN1055" s="51" t="s">
        <v>22</v>
      </c>
      <c r="AO1055" s="2">
        <v>39.399599838999997</v>
      </c>
      <c r="AP1055" s="2">
        <v>104.9850506369</v>
      </c>
      <c r="AQ1055" s="65">
        <v>45.664983156200002</v>
      </c>
      <c r="AR1055" s="63">
        <v>41.131825366900003</v>
      </c>
      <c r="AS1055" s="66">
        <v>61</v>
      </c>
      <c r="AU1055" s="104">
        <v>1</v>
      </c>
      <c r="AV1055" s="2">
        <v>46.908405484699998</v>
      </c>
      <c r="AW1055" s="2">
        <v>33.7730479186</v>
      </c>
      <c r="AY1055" s="2">
        <v>41.914456469000001</v>
      </c>
      <c r="AZ1055" s="2">
        <v>7.2813219017000002</v>
      </c>
      <c r="BB1055" s="2">
        <v>23.348549360700002</v>
      </c>
      <c r="BC1055" s="2">
        <v>49.246116875299997</v>
      </c>
      <c r="BE1055" s="2">
        <v>44.837444750300001</v>
      </c>
      <c r="BF1055" s="2">
        <v>30.025465356000002</v>
      </c>
    </row>
    <row r="1056" spans="1:58" ht="13.5" thickBot="1" x14ac:dyDescent="0.25">
      <c r="A1056" s="11">
        <v>17</v>
      </c>
      <c r="B1056" s="2">
        <v>1944.4444444444898</v>
      </c>
      <c r="C1056" s="2">
        <v>2.6455517082861273</v>
      </c>
      <c r="D1056" s="2"/>
      <c r="E1056" s="29">
        <f t="shared" si="179"/>
        <v>-1710.0878495681998</v>
      </c>
      <c r="F1056" s="2">
        <f t="shared" si="177"/>
        <v>925.45326423880033</v>
      </c>
      <c r="G1056" s="50" t="s">
        <v>19</v>
      </c>
      <c r="H1056" s="2">
        <v>77.731916591100003</v>
      </c>
      <c r="I1056" s="2">
        <v>21.1170612602</v>
      </c>
      <c r="J1056" s="65">
        <f ca="1">INDEX(OFFSET(G1027,L1055,0,64-L1055,2),MATCH("Крест",OFFSET(G1027,L1055,0,64-L1055,1),0),2)</f>
        <v>85.148775102900004</v>
      </c>
      <c r="K1056" s="63">
        <f ca="1">INDEX(H1027:I1090,MATCH(J1056,H1027:H1090,0),2)</f>
        <v>5.5914306310999997</v>
      </c>
      <c r="L1056" s="66">
        <f t="shared" ref="L1056:L1064" ca="1" si="182">MATCH("Крест",OFFSET($G$67,L1055,0,64-L1055,1),0)+L1055</f>
        <v>17</v>
      </c>
      <c r="AH1056" s="11">
        <v>17</v>
      </c>
      <c r="AI1056" s="2">
        <v>1944.4444444444059</v>
      </c>
      <c r="AJ1056" s="2">
        <v>1.9841637812146047</v>
      </c>
      <c r="AK1056" s="2"/>
      <c r="AL1056" s="29">
        <v>-781.07443682520011</v>
      </c>
      <c r="AM1056" s="2">
        <v>1780.6703573847999</v>
      </c>
      <c r="AN1056" s="52" t="s">
        <v>23</v>
      </c>
      <c r="AO1056" s="2">
        <v>73.893519819600002</v>
      </c>
      <c r="AP1056" s="2">
        <v>53.621773244099998</v>
      </c>
      <c r="AQ1056" s="62">
        <v>37.692227702700002</v>
      </c>
      <c r="AR1056" s="63">
        <v>30.5331448403</v>
      </c>
      <c r="AS1056" s="64">
        <v>4</v>
      </c>
      <c r="AV1056" s="2">
        <v>45.265658881999997</v>
      </c>
      <c r="AW1056" s="2">
        <v>-1.3086089693</v>
      </c>
      <c r="AY1056" s="2">
        <v>57.355293813700001</v>
      </c>
      <c r="AZ1056" s="2">
        <v>15.2977512544</v>
      </c>
      <c r="BB1056" s="2">
        <v>37.692227702700002</v>
      </c>
      <c r="BC1056" s="2">
        <v>30.5331448403</v>
      </c>
      <c r="BE1056" s="2">
        <v>78.221034046100002</v>
      </c>
      <c r="BF1056" s="2">
        <v>27.674365333200001</v>
      </c>
    </row>
    <row r="1057" spans="1:58" ht="13.5" thickBot="1" x14ac:dyDescent="0.25">
      <c r="A1057" s="11">
        <v>17</v>
      </c>
      <c r="B1057" s="2">
        <v>1944.4444444444428</v>
      </c>
      <c r="C1057" s="2">
        <v>2.9762456718218999</v>
      </c>
      <c r="D1057" s="2"/>
      <c r="E1057" s="29">
        <f t="shared" si="179"/>
        <v>-1917.9247566163999</v>
      </c>
      <c r="F1057" s="2">
        <f t="shared" si="177"/>
        <v>320.04503665700042</v>
      </c>
      <c r="G1057" s="51" t="s">
        <v>22</v>
      </c>
      <c r="H1057" s="2">
        <v>62.588091227600003</v>
      </c>
      <c r="I1057" s="2">
        <v>20.395199379400001</v>
      </c>
      <c r="J1057" s="65">
        <f ca="1">INDEX(OFFSET(G1027,L1056,0,64-L1056,2),MATCH("Крест",OFFSET(G1027,L1056,0,64-L1056,1),0),2)</f>
        <v>33.802848100600002</v>
      </c>
      <c r="K1057" s="63">
        <f ca="1">INDEX(H1027:I1090,MATCH(J1057,H1027:H1090,0),2)</f>
        <v>39.267168229100001</v>
      </c>
      <c r="L1057" s="66">
        <f t="shared" ca="1" si="182"/>
        <v>20</v>
      </c>
      <c r="AH1057" s="11">
        <v>17</v>
      </c>
      <c r="AI1057" s="2">
        <v>1944.4444444444532</v>
      </c>
      <c r="AJ1057" s="2">
        <v>2.3148577447503875</v>
      </c>
      <c r="AK1057" s="2"/>
      <c r="AL1057" s="29">
        <v>-1316.9363892722997</v>
      </c>
      <c r="AM1057" s="2">
        <v>1430.5742707533002</v>
      </c>
      <c r="AN1057" s="48" t="s">
        <v>21</v>
      </c>
      <c r="AO1057" s="2">
        <v>96.4338480925</v>
      </c>
      <c r="AP1057" s="2">
        <v>103.5474695114</v>
      </c>
      <c r="AQ1057" s="65">
        <v>65.994663885500003</v>
      </c>
      <c r="AR1057" s="63">
        <v>31.327993179</v>
      </c>
      <c r="AS1057" s="66">
        <v>10</v>
      </c>
    </row>
    <row r="1058" spans="1:58" ht="13.5" thickBot="1" x14ac:dyDescent="0.25">
      <c r="A1058" s="11">
        <v>17</v>
      </c>
      <c r="B1058" s="2">
        <v>1944.4444444444428</v>
      </c>
      <c r="C1058" s="2">
        <v>3.3069396353576863</v>
      </c>
      <c r="D1058" s="2"/>
      <c r="E1058" s="29">
        <f t="shared" si="179"/>
        <v>-1917.9247566164001</v>
      </c>
      <c r="F1058" s="2">
        <f t="shared" si="177"/>
        <v>-320.04503665699997</v>
      </c>
      <c r="G1058" s="49" t="s">
        <v>20</v>
      </c>
      <c r="H1058" s="2">
        <v>56.709032895199996</v>
      </c>
      <c r="I1058" s="2">
        <v>27.679595237600001</v>
      </c>
      <c r="J1058" s="65">
        <f ca="1">INDEX(OFFSET(G1027,L1057,0,64-L1057,2),MATCH("Крест",OFFSET(G1027,L1057,0,64-L1057,1),0),2)</f>
        <v>39.399599838999997</v>
      </c>
      <c r="K1058" s="63">
        <f ca="1">INDEX(H1027:I1090,MATCH(J1058,H1027:H1090,0),2)</f>
        <v>104.9850506369</v>
      </c>
      <c r="L1058" s="66">
        <f t="shared" ca="1" si="182"/>
        <v>27</v>
      </c>
      <c r="AH1058" s="11">
        <v>17</v>
      </c>
      <c r="AI1058" s="2">
        <v>1944.4444444444898</v>
      </c>
      <c r="AJ1058" s="2">
        <v>2.6455517082861273</v>
      </c>
      <c r="AK1058" s="2"/>
      <c r="AL1058" s="29">
        <v>-1710.0878495681998</v>
      </c>
      <c r="AM1058" s="2">
        <v>925.45326423880033</v>
      </c>
      <c r="AN1058" s="50" t="s">
        <v>19</v>
      </c>
      <c r="AO1058" s="2">
        <v>77.731916591100003</v>
      </c>
      <c r="AP1058" s="2">
        <v>21.1170612602</v>
      </c>
      <c r="AQ1058" s="65">
        <v>85.148775102900004</v>
      </c>
      <c r="AR1058" s="63">
        <v>5.5914306310999997</v>
      </c>
      <c r="AS1058" s="66">
        <v>17</v>
      </c>
      <c r="AU1058" s="86">
        <v>2</v>
      </c>
      <c r="AV1058" s="2">
        <v>57.439143426699999</v>
      </c>
      <c r="AW1058" s="2">
        <v>33.108503321299999</v>
      </c>
      <c r="AY1058" s="2">
        <v>55.284650362100002</v>
      </c>
      <c r="AZ1058" s="2">
        <v>21.266505484300001</v>
      </c>
      <c r="BB1058" s="2">
        <v>65.994663885500003</v>
      </c>
      <c r="BC1058" s="2">
        <v>31.327993179</v>
      </c>
      <c r="BE1058" s="2">
        <v>21.8217667959</v>
      </c>
      <c r="BF1058" s="2">
        <v>-22.148966484399999</v>
      </c>
    </row>
    <row r="1059" spans="1:58" ht="13.5" thickBot="1" x14ac:dyDescent="0.25">
      <c r="A1059" s="11">
        <v>17</v>
      </c>
      <c r="B1059" s="2">
        <v>1944.4444444444898</v>
      </c>
      <c r="C1059" s="2">
        <v>3.6376335988934589</v>
      </c>
      <c r="D1059" s="2"/>
      <c r="E1059" s="29">
        <f t="shared" si="179"/>
        <v>-1710.0878495682</v>
      </c>
      <c r="F1059" s="2">
        <f t="shared" si="177"/>
        <v>-925.45326423879987</v>
      </c>
      <c r="G1059" s="52" t="s">
        <v>23</v>
      </c>
      <c r="H1059" s="2">
        <v>69.965500438500001</v>
      </c>
      <c r="I1059" s="2">
        <v>-3.5761586451</v>
      </c>
      <c r="J1059" s="65">
        <f ca="1">INDEX(OFFSET(G1027,L1058,0,64-L1058,2),MATCH("Крест",OFFSET(G1027,L1058,0,64-L1058,1),0),2)</f>
        <v>62.588091227600003</v>
      </c>
      <c r="K1059" s="63">
        <f ca="1">INDEX(H1027:I1090,MATCH(J1059,H1027:H1090,0),2)</f>
        <v>20.395199379400001</v>
      </c>
      <c r="L1059" s="66">
        <f t="shared" ca="1" si="182"/>
        <v>31</v>
      </c>
      <c r="AH1059" s="11">
        <v>17</v>
      </c>
      <c r="AI1059" s="2">
        <v>1944.4444444444428</v>
      </c>
      <c r="AJ1059" s="2">
        <v>2.9762456718218999</v>
      </c>
      <c r="AK1059" s="2"/>
      <c r="AL1059" s="29">
        <v>-1917.9247566163999</v>
      </c>
      <c r="AM1059" s="2">
        <v>320.04503665700042</v>
      </c>
      <c r="AN1059" s="51" t="s">
        <v>22</v>
      </c>
      <c r="AO1059" s="2">
        <v>62.588091227600003</v>
      </c>
      <c r="AP1059" s="2">
        <v>20.395199379400001</v>
      </c>
      <c r="AQ1059" s="65">
        <v>33.802848100600002</v>
      </c>
      <c r="AR1059" s="63">
        <v>39.267168229100001</v>
      </c>
      <c r="AS1059" s="66">
        <v>20</v>
      </c>
      <c r="AV1059" s="2">
        <v>40.107595103599998</v>
      </c>
      <c r="AW1059" s="2">
        <v>2.1266464213999998</v>
      </c>
      <c r="AY1059" s="2">
        <v>44.480224013099999</v>
      </c>
      <c r="AZ1059" s="2">
        <v>1.8656024654000001</v>
      </c>
      <c r="BB1059" s="2">
        <v>90.228954127500003</v>
      </c>
      <c r="BC1059" s="2">
        <v>16.758535013900001</v>
      </c>
      <c r="BE1059" s="2">
        <v>85.148775102900004</v>
      </c>
      <c r="BF1059" s="2">
        <v>5.5914306310999997</v>
      </c>
    </row>
    <row r="1060" spans="1:58" ht="13.5" thickBot="1" x14ac:dyDescent="0.25">
      <c r="A1060" s="11">
        <v>17</v>
      </c>
      <c r="B1060" s="2">
        <v>1944.4444444444532</v>
      </c>
      <c r="C1060" s="2">
        <v>3.9683275624291987</v>
      </c>
      <c r="D1060" s="2"/>
      <c r="E1060" s="29">
        <f t="shared" si="179"/>
        <v>-1316.9363892722999</v>
      </c>
      <c r="F1060" s="2">
        <f t="shared" si="177"/>
        <v>-1430.5742707532997</v>
      </c>
      <c r="G1060" s="50" t="s">
        <v>19</v>
      </c>
      <c r="H1060" s="2">
        <v>64.863178199000004</v>
      </c>
      <c r="I1060" s="2">
        <v>1.8997356188000001</v>
      </c>
      <c r="J1060" s="65">
        <f ca="1">INDEX(OFFSET(G1027,L1059,0,64-L1059,2),MATCH("Крест",OFFSET(G1027,L1059,0,64-L1059,1),0),2)</f>
        <v>67.457119878699999</v>
      </c>
      <c r="K1060" s="63">
        <f ca="1">INDEX(H1027:I1090,MATCH(J1060,H1027:H1090,0),2)</f>
        <v>-0.56707976739999999</v>
      </c>
      <c r="L1060" s="66">
        <f t="shared" ca="1" si="182"/>
        <v>45</v>
      </c>
      <c r="AH1060" s="11">
        <v>17</v>
      </c>
      <c r="AI1060" s="2">
        <v>1944.4444444444428</v>
      </c>
      <c r="AJ1060" s="2">
        <v>3.3069396353576863</v>
      </c>
      <c r="AK1060" s="2"/>
      <c r="AL1060" s="29">
        <v>-1917.9247566164001</v>
      </c>
      <c r="AM1060" s="2">
        <v>-320.04503665699997</v>
      </c>
      <c r="AN1060" s="49" t="s">
        <v>20</v>
      </c>
      <c r="AO1060" s="2">
        <v>56.709032895199996</v>
      </c>
      <c r="AP1060" s="2">
        <v>27.679595237600001</v>
      </c>
      <c r="AQ1060" s="65">
        <v>39.399599838999997</v>
      </c>
      <c r="AR1060" s="63">
        <v>104.9850506369</v>
      </c>
      <c r="AS1060" s="66">
        <v>27</v>
      </c>
      <c r="AY1060" s="2">
        <v>56.3826016704</v>
      </c>
      <c r="AZ1060" s="2">
        <v>26.592847921299999</v>
      </c>
    </row>
    <row r="1061" spans="1:58" ht="13.5" thickBot="1" x14ac:dyDescent="0.25">
      <c r="A1061" s="11">
        <v>17</v>
      </c>
      <c r="B1061" s="2">
        <v>1944.4444444444059</v>
      </c>
      <c r="C1061" s="2">
        <v>4.2990215259649815</v>
      </c>
      <c r="D1061" s="2"/>
      <c r="E1061" s="29">
        <f t="shared" si="179"/>
        <v>-781.07443682520056</v>
      </c>
      <c r="F1061" s="2">
        <f t="shared" si="177"/>
        <v>-1780.6703573847997</v>
      </c>
      <c r="G1061" s="54" t="s">
        <v>25</v>
      </c>
      <c r="H1061" s="2">
        <v>65.497481084200004</v>
      </c>
      <c r="I1061" s="2">
        <v>24.418849363300001</v>
      </c>
      <c r="J1061" s="65">
        <f ca="1">INDEX(OFFSET(G1027,L1060,0,64-L1060,2),MATCH("Крест",OFFSET(G1027,L1060,0,64-L1060,1),0),2)</f>
        <v>43.484158945099999</v>
      </c>
      <c r="K1061" s="63">
        <f ca="1">INDEX(H1027:I1090,MATCH(J1061,H1027:H1090,0),2)</f>
        <v>0.93813449149999995</v>
      </c>
      <c r="L1061" s="66">
        <f t="shared" ca="1" si="182"/>
        <v>50</v>
      </c>
      <c r="AH1061" s="11">
        <v>17</v>
      </c>
      <c r="AI1061" s="2">
        <v>1944.4444444444898</v>
      </c>
      <c r="AJ1061" s="2">
        <v>3.6376335988934589</v>
      </c>
      <c r="AK1061" s="2"/>
      <c r="AL1061" s="29">
        <v>-1710.0878495682</v>
      </c>
      <c r="AM1061" s="2">
        <v>-925.45326423879987</v>
      </c>
      <c r="AN1061" s="52" t="s">
        <v>23</v>
      </c>
      <c r="AO1061" s="2">
        <v>69.965500438500001</v>
      </c>
      <c r="AP1061" s="2">
        <v>-3.5761586451</v>
      </c>
      <c r="AQ1061" s="65">
        <v>62.588091227600003</v>
      </c>
      <c r="AR1061" s="63">
        <v>20.395199379400001</v>
      </c>
      <c r="AS1061" s="66">
        <v>31</v>
      </c>
    </row>
    <row r="1062" spans="1:58" ht="13.5" thickBot="1" x14ac:dyDescent="0.25">
      <c r="A1062" s="11">
        <v>17</v>
      </c>
      <c r="B1062" s="2">
        <v>1944.4444444444389</v>
      </c>
      <c r="C1062" s="2">
        <v>4.6297154895007662</v>
      </c>
      <c r="D1062" s="2"/>
      <c r="E1062" s="29">
        <f t="shared" si="179"/>
        <v>-160.57094952949927</v>
      </c>
      <c r="F1062" s="2">
        <f t="shared" si="177"/>
        <v>-1937.8031808462999</v>
      </c>
      <c r="G1062" s="53" t="s">
        <v>24</v>
      </c>
      <c r="H1062" s="2">
        <v>48.460346799500002</v>
      </c>
      <c r="I1062" s="2">
        <v>29.373884821000001</v>
      </c>
      <c r="J1062" s="65">
        <f ca="1">INDEX(OFFSET(G1027,L1061,0,64-L1061,2),MATCH("Крест",OFFSET(G1027,L1061,0,64-L1061,1),0),2)</f>
        <v>25.1983955786</v>
      </c>
      <c r="K1062" s="63">
        <f ca="1">INDEX(H1027:I1090,MATCH(J1062,H1027:H1090,0),2)</f>
        <v>40.994779773899999</v>
      </c>
      <c r="L1062" s="66">
        <f t="shared" ca="1" si="182"/>
        <v>57</v>
      </c>
      <c r="AH1062" s="11">
        <v>17</v>
      </c>
      <c r="AI1062" s="2">
        <v>1944.4444444444532</v>
      </c>
      <c r="AJ1062" s="2">
        <v>3.9683275624291987</v>
      </c>
      <c r="AK1062" s="2"/>
      <c r="AL1062" s="29">
        <v>-1316.9363892722999</v>
      </c>
      <c r="AM1062" s="2">
        <v>-1430.5742707532997</v>
      </c>
      <c r="AN1062" s="50" t="s">
        <v>19</v>
      </c>
      <c r="AO1062" s="2">
        <v>64.863178199000004</v>
      </c>
      <c r="AP1062" s="2">
        <v>1.8997356188000001</v>
      </c>
      <c r="AQ1062" s="65">
        <v>67.457119878699999</v>
      </c>
      <c r="AR1062" s="63">
        <v>-0.56707976739999999</v>
      </c>
      <c r="AS1062" s="66">
        <v>45</v>
      </c>
      <c r="AV1062" s="2">
        <v>14.675391637300001</v>
      </c>
      <c r="AW1062" s="2">
        <v>3.6971106234</v>
      </c>
      <c r="AY1062" s="2">
        <v>33.802848100600002</v>
      </c>
      <c r="AZ1062" s="2">
        <v>39.267168229100001</v>
      </c>
    </row>
    <row r="1063" spans="1:58" ht="13.5" thickBot="1" x14ac:dyDescent="0.25">
      <c r="A1063" s="11">
        <v>17</v>
      </c>
      <c r="B1063" s="2">
        <v>1944.4444444444548</v>
      </c>
      <c r="C1063" s="2">
        <v>4.960409453036533</v>
      </c>
      <c r="D1063" s="2"/>
      <c r="E1063" s="29">
        <f t="shared" si="179"/>
        <v>477.33289166270032</v>
      </c>
      <c r="F1063" s="2">
        <f t="shared" si="177"/>
        <v>-1884.9449615486999</v>
      </c>
      <c r="G1063" s="49" t="s">
        <v>20</v>
      </c>
      <c r="H1063" s="2">
        <v>49.262271269599999</v>
      </c>
      <c r="I1063" s="2">
        <v>29.893953421199999</v>
      </c>
      <c r="J1063" s="65">
        <f ca="1">INDEX(OFFSET(G1027,L1062,0,64-L1062,2),MATCH("Крест",OFFSET(G1027,L1062,0,64-L1062,1),0),2)</f>
        <v>61.823659541600001</v>
      </c>
      <c r="K1063" s="63">
        <f ca="1">INDEX(H1027:I1090,MATCH(J1063,H1027:H1090,0),2)</f>
        <v>53.738753809199999</v>
      </c>
      <c r="L1063" s="66">
        <f t="shared" ca="1" si="182"/>
        <v>60</v>
      </c>
      <c r="AH1063" s="11">
        <v>17</v>
      </c>
      <c r="AI1063" s="2">
        <v>1944.4444444444059</v>
      </c>
      <c r="AJ1063" s="2">
        <v>4.2990215259649815</v>
      </c>
      <c r="AK1063" s="2"/>
      <c r="AL1063" s="29">
        <v>-781.07443682520056</v>
      </c>
      <c r="AM1063" s="2">
        <v>-1780.6703573847997</v>
      </c>
      <c r="AN1063" s="54" t="s">
        <v>25</v>
      </c>
      <c r="AO1063" s="2">
        <v>65.497481084200004</v>
      </c>
      <c r="AP1063" s="2">
        <v>24.418849363300001</v>
      </c>
      <c r="AQ1063" s="65">
        <v>43.484158945099999</v>
      </c>
      <c r="AR1063" s="63">
        <v>0.93813449149999995</v>
      </c>
      <c r="AS1063" s="66">
        <v>50</v>
      </c>
      <c r="AV1063" s="2">
        <v>34.823797922799997</v>
      </c>
      <c r="AW1063" s="2">
        <v>24.696581177599999</v>
      </c>
      <c r="AY1063" s="2">
        <v>65.401470276400005</v>
      </c>
      <c r="AZ1063" s="2">
        <v>27.445255836499999</v>
      </c>
    </row>
    <row r="1064" spans="1:58" ht="13.5" thickBot="1" x14ac:dyDescent="0.25">
      <c r="A1064" s="11">
        <v>17</v>
      </c>
      <c r="B1064" s="2">
        <v>1944.4444444444632</v>
      </c>
      <c r="C1064" s="2">
        <v>5.2911034165722928</v>
      </c>
      <c r="D1064" s="2"/>
      <c r="E1064" s="29">
        <f t="shared" si="179"/>
        <v>1063.5103074603001</v>
      </c>
      <c r="F1064" s="2">
        <f t="shared" si="177"/>
        <v>-1627.8237077327001</v>
      </c>
      <c r="G1064" s="54" t="s">
        <v>25</v>
      </c>
      <c r="H1064" s="2">
        <v>-5.7996955856000003</v>
      </c>
      <c r="I1064" s="2">
        <v>1.2353993441</v>
      </c>
      <c r="J1064" s="65">
        <f ca="1">INDEX(OFFSET(G1027,L1063,0,64-L1063,2),MATCH("Крест",OFFSET(G1027,L1063,0,64-L1063,1),0),2)</f>
        <v>54.745172605800001</v>
      </c>
      <c r="K1064" s="63">
        <f ca="1">INDEX(H1027:I1090,MATCH(J1064,H1027:H1090,0),2)</f>
        <v>26.0249966252</v>
      </c>
      <c r="L1064" s="69">
        <f t="shared" ca="1" si="182"/>
        <v>64</v>
      </c>
      <c r="AH1064" s="11">
        <v>17</v>
      </c>
      <c r="AI1064" s="2">
        <v>1944.4444444444389</v>
      </c>
      <c r="AJ1064" s="2">
        <v>4.6297154895007662</v>
      </c>
      <c r="AK1064" s="2"/>
      <c r="AL1064" s="29">
        <v>-160.57094952949927</v>
      </c>
      <c r="AM1064" s="2">
        <v>-1937.8031808462999</v>
      </c>
      <c r="AN1064" s="53" t="s">
        <v>24</v>
      </c>
      <c r="AO1064" s="2">
        <v>48.460346799500002</v>
      </c>
      <c r="AP1064" s="2">
        <v>29.373884821000001</v>
      </c>
      <c r="AQ1064" s="65">
        <v>25.1983955786</v>
      </c>
      <c r="AR1064" s="63">
        <v>40.994779773899999</v>
      </c>
      <c r="AS1064" s="66">
        <v>57</v>
      </c>
      <c r="AT1064" s="86">
        <v>3</v>
      </c>
    </row>
    <row r="1065" spans="1:58" ht="13.5" thickBot="1" x14ac:dyDescent="0.25">
      <c r="A1065" s="11">
        <v>17</v>
      </c>
      <c r="B1065" s="2">
        <v>1944.4444444444775</v>
      </c>
      <c r="C1065" s="2">
        <v>5.621797380108049</v>
      </c>
      <c r="D1065" s="2"/>
      <c r="E1065" s="29">
        <f t="shared" si="179"/>
        <v>1534.4398793819</v>
      </c>
      <c r="F1065" s="2">
        <f t="shared" si="177"/>
        <v>-1194.3024968965999</v>
      </c>
      <c r="G1065" s="48" t="s">
        <v>21</v>
      </c>
      <c r="H1065" s="2">
        <v>-12.311673727300001</v>
      </c>
      <c r="I1065" s="2">
        <v>4.4966124088999999</v>
      </c>
      <c r="J1065" s="62">
        <f ca="1">INDEX(G1027:H1090,MATCH("ГорЛиния",OFFSET(G1027,0,0,64,1),0),2)</f>
        <v>78.221034046100002</v>
      </c>
      <c r="K1065" s="63">
        <f ca="1">INDEX(H1027:I1090,MATCH(J1065,H1027:H1090,0),2)</f>
        <v>27.674365333200001</v>
      </c>
      <c r="L1065" s="64">
        <f>MATCH("ГорЛиния",$G$67:$G$130,0)</f>
        <v>5</v>
      </c>
      <c r="AH1065" s="11">
        <v>17</v>
      </c>
      <c r="AI1065" s="2">
        <v>1944.4444444444548</v>
      </c>
      <c r="AJ1065" s="2">
        <v>4.960409453036533</v>
      </c>
      <c r="AK1065" s="2"/>
      <c r="AL1065" s="29">
        <v>477.33289166270032</v>
      </c>
      <c r="AM1065" s="2">
        <v>-1884.9449615486999</v>
      </c>
      <c r="AN1065" s="49" t="s">
        <v>20</v>
      </c>
      <c r="AO1065" s="2">
        <v>49.262271269599999</v>
      </c>
      <c r="AP1065" s="2">
        <v>29.893953421199999</v>
      </c>
      <c r="AQ1065" s="65">
        <v>61.823659541600001</v>
      </c>
      <c r="AR1065" s="63">
        <v>53.738753809199999</v>
      </c>
      <c r="AS1065" s="66">
        <v>60</v>
      </c>
      <c r="AT1065" s="2">
        <v>39.399599838999997</v>
      </c>
      <c r="AU1065" s="2">
        <v>104.9850506369</v>
      </c>
      <c r="AV1065" s="2">
        <v>15.224509174</v>
      </c>
      <c r="AW1065" s="2">
        <v>26.987792388199999</v>
      </c>
      <c r="AY1065" s="2">
        <v>33.955875890900003</v>
      </c>
      <c r="AZ1065" s="2">
        <v>30.023433770699999</v>
      </c>
      <c r="BB1065" s="2">
        <v>50.907433779999998</v>
      </c>
      <c r="BC1065" s="2">
        <v>1.4997170683000001</v>
      </c>
      <c r="BE1065" s="2">
        <v>22.329085427999999</v>
      </c>
      <c r="BF1065" s="2">
        <v>20.927041517700001</v>
      </c>
    </row>
    <row r="1066" spans="1:58" ht="13.5" thickBot="1" x14ac:dyDescent="0.25">
      <c r="A1066" s="11">
        <v>17</v>
      </c>
      <c r="B1066" s="2">
        <v>1944.444444444473</v>
      </c>
      <c r="C1066" s="2">
        <v>5.9524913436438274</v>
      </c>
      <c r="D1066" s="2"/>
      <c r="E1066" s="29">
        <f t="shared" si="179"/>
        <v>1839.0890810845999</v>
      </c>
      <c r="F1066" s="2">
        <f t="shared" si="177"/>
        <v>-631.36007900910022</v>
      </c>
      <c r="G1066" s="52" t="s">
        <v>23</v>
      </c>
      <c r="H1066" s="2">
        <v>24.1661959688</v>
      </c>
      <c r="I1066" s="2">
        <v>28.6670549197</v>
      </c>
      <c r="J1066" s="65">
        <f ca="1">INDEX(OFFSET(G1027,L1065,0,64-L1065,2),MATCH("ГорЛиния",OFFSET(G1027,L1065,0,64-L1065,1),0),2)</f>
        <v>55.284650362100002</v>
      </c>
      <c r="K1066" s="63">
        <f ca="1">INDEX(H1027:I1090,MATCH(J1066,H1027:H1090,0),2)</f>
        <v>21.266505484300001</v>
      </c>
      <c r="L1066" s="66">
        <f ca="1">MATCH("ГорЛиния",OFFSET($G$67,L1065,0,64-L1065,1),0)+L1065</f>
        <v>11</v>
      </c>
      <c r="AH1066" s="11">
        <v>17</v>
      </c>
      <c r="AI1066" s="2">
        <v>1944.4444444444632</v>
      </c>
      <c r="AJ1066" s="2">
        <v>5.2911034165722928</v>
      </c>
      <c r="AK1066" s="2"/>
      <c r="AL1066" s="29">
        <v>1063.5103074603001</v>
      </c>
      <c r="AM1066" s="2">
        <v>-1627.8237077327001</v>
      </c>
      <c r="AN1066" s="54" t="s">
        <v>25</v>
      </c>
      <c r="AO1066" s="2">
        <v>-5.7996955856000003</v>
      </c>
      <c r="AP1066" s="2">
        <v>1.2353993441</v>
      </c>
      <c r="AQ1066" s="65">
        <v>54.745172605800001</v>
      </c>
      <c r="AR1066" s="63">
        <v>26.0249966252</v>
      </c>
      <c r="AS1066" s="69">
        <v>64</v>
      </c>
      <c r="AT1066" s="2">
        <v>48.460346799500002</v>
      </c>
      <c r="AU1066" s="2">
        <v>29.373884821000001</v>
      </c>
      <c r="AV1066" s="2">
        <v>65.497481084200004</v>
      </c>
      <c r="AW1066" s="2">
        <v>24.418849363300001</v>
      </c>
      <c r="AY1066" s="2">
        <v>64.863178199000004</v>
      </c>
      <c r="AZ1066" s="2">
        <v>1.8997356188000001</v>
      </c>
      <c r="BB1066" s="2">
        <v>-12.311673727300001</v>
      </c>
      <c r="BC1066" s="2">
        <v>4.4966124088999999</v>
      </c>
      <c r="BE1066" s="2">
        <v>69.965500438500001</v>
      </c>
      <c r="BF1066" s="2">
        <v>-3.5761586451</v>
      </c>
    </row>
    <row r="1067" spans="1:58" ht="13.5" thickBot="1" x14ac:dyDescent="0.25">
      <c r="A1067" s="11">
        <v>17</v>
      </c>
      <c r="B1067" s="2">
        <v>2500</v>
      </c>
      <c r="C1067" s="2">
        <v>0</v>
      </c>
      <c r="D1067" s="2"/>
      <c r="E1067" s="29">
        <f t="shared" si="179"/>
        <v>2500</v>
      </c>
      <c r="F1067" s="2">
        <f t="shared" si="177"/>
        <v>0</v>
      </c>
      <c r="G1067" s="54" t="s">
        <v>25</v>
      </c>
      <c r="H1067" s="2">
        <v>64.330748701999994</v>
      </c>
      <c r="I1067" s="2">
        <v>-17.837398929999999</v>
      </c>
      <c r="J1067" s="65">
        <f ca="1">INDEX(OFFSET(G1027,L1066,0,64-L1066,2),MATCH("ГорЛиния",OFFSET(G1027,L1066,0,64-L1066,1),0),2)</f>
        <v>40.107595103599998</v>
      </c>
      <c r="K1067" s="63">
        <f ca="1">INDEX(H1027:I1090,MATCH(J1067,H1027:H1090,0),2)</f>
        <v>2.1266464213999998</v>
      </c>
      <c r="L1067" s="66">
        <f t="shared" ref="L1067:L1072" ca="1" si="183">MATCH("ГорЛиния",OFFSET($G$67,L1066,0,64-L1066,1),0)+L1066</f>
        <v>19</v>
      </c>
      <c r="AH1067" s="11">
        <v>17</v>
      </c>
      <c r="AI1067" s="2">
        <v>1944.4444444444775</v>
      </c>
      <c r="AJ1067" s="2">
        <v>5.621797380108049</v>
      </c>
      <c r="AK1067" s="2"/>
      <c r="AL1067" s="29">
        <v>1534.4398793819</v>
      </c>
      <c r="AM1067" s="2">
        <v>-1194.3024968965999</v>
      </c>
      <c r="AN1067" s="48" t="s">
        <v>21</v>
      </c>
      <c r="AO1067" s="2">
        <v>-12.311673727300001</v>
      </c>
      <c r="AP1067" s="2">
        <v>4.4966124088999999</v>
      </c>
      <c r="AQ1067" s="62">
        <v>78.221034046100002</v>
      </c>
      <c r="AR1067" s="63">
        <v>27.674365333200001</v>
      </c>
      <c r="AS1067" s="64">
        <v>5</v>
      </c>
      <c r="AT1067" s="2">
        <v>77.731916591100003</v>
      </c>
      <c r="AU1067" s="2">
        <v>21.1170612602</v>
      </c>
    </row>
    <row r="1068" spans="1:58" ht="13.5" thickBot="1" x14ac:dyDescent="0.25">
      <c r="A1068" s="11">
        <v>17</v>
      </c>
      <c r="B1068" s="2">
        <v>2500.0000000000277</v>
      </c>
      <c r="C1068" s="2">
        <v>0.26179938779914569</v>
      </c>
      <c r="D1068" s="2"/>
      <c r="E1068" s="29">
        <f t="shared" si="179"/>
        <v>2414.8145657227001</v>
      </c>
      <c r="F1068" s="2">
        <f t="shared" si="177"/>
        <v>647.04761275630005</v>
      </c>
      <c r="G1068" s="52" t="s">
        <v>23</v>
      </c>
      <c r="H1068" s="2">
        <v>92.000783406899998</v>
      </c>
      <c r="I1068" s="2">
        <v>34.256181545399997</v>
      </c>
      <c r="J1068" s="65">
        <f ca="1">INDEX(OFFSET(G1027,L1067,0,64-L1067,2),MATCH("ГорЛиния",OFFSET(G1027,L1067,0,64-L1067,1),0),2)</f>
        <v>73.893519819600002</v>
      </c>
      <c r="K1068" s="63">
        <f ca="1">INDEX(H1027:I1090,MATCH(J1068,H1027:H1090,0),2)</f>
        <v>53.621773244099998</v>
      </c>
      <c r="L1068" s="66">
        <f t="shared" ca="1" si="183"/>
        <v>28</v>
      </c>
      <c r="AH1068" s="11">
        <v>17</v>
      </c>
      <c r="AI1068" s="2">
        <v>1944.444444444473</v>
      </c>
      <c r="AJ1068" s="2">
        <v>5.9524913436438274</v>
      </c>
      <c r="AK1068" s="2"/>
      <c r="AL1068" s="29">
        <v>1839.0890810845999</v>
      </c>
      <c r="AM1068" s="2">
        <v>-631.36007900910022</v>
      </c>
      <c r="AN1068" s="52" t="s">
        <v>23</v>
      </c>
      <c r="AO1068" s="2">
        <v>24.1661959688</v>
      </c>
      <c r="AP1068" s="2">
        <v>28.6670549197</v>
      </c>
      <c r="AQ1068" s="65">
        <v>55.284650362100002</v>
      </c>
      <c r="AR1068" s="63">
        <v>21.266505484300001</v>
      </c>
      <c r="AS1068" s="66">
        <v>11</v>
      </c>
    </row>
    <row r="1069" spans="1:58" ht="13.5" thickBot="1" x14ac:dyDescent="0.25">
      <c r="A1069" s="11">
        <v>17</v>
      </c>
      <c r="B1069" s="2">
        <v>2500</v>
      </c>
      <c r="C1069" s="2">
        <v>0.52359877559829826</v>
      </c>
      <c r="D1069" s="2"/>
      <c r="E1069" s="29">
        <f t="shared" si="179"/>
        <v>2165.0635094610975</v>
      </c>
      <c r="F1069" s="2">
        <f t="shared" si="177"/>
        <v>1249.9999999999986</v>
      </c>
      <c r="G1069" s="49" t="s">
        <v>20</v>
      </c>
      <c r="H1069" s="2">
        <v>79.8764408527</v>
      </c>
      <c r="I1069" s="2">
        <v>35.068760201499998</v>
      </c>
      <c r="J1069" s="65">
        <f ca="1">INDEX(OFFSET(G1027,L1068,0,64-L1068,2),MATCH("ГорЛиния",OFFSET(G1027,L1068,0,64-L1068,1),0),2)</f>
        <v>69.965500438500001</v>
      </c>
      <c r="K1069" s="63">
        <f ca="1">INDEX(H1027:I1090,MATCH(J1069,H1027:H1090,0),2)</f>
        <v>-3.5761586451</v>
      </c>
      <c r="L1069" s="66">
        <f t="shared" ca="1" si="183"/>
        <v>33</v>
      </c>
      <c r="AH1069" s="11">
        <v>17</v>
      </c>
      <c r="AI1069" s="2">
        <v>2500</v>
      </c>
      <c r="AJ1069" s="2">
        <v>0</v>
      </c>
      <c r="AK1069" s="2"/>
      <c r="AL1069" s="29">
        <v>2500</v>
      </c>
      <c r="AM1069" s="2">
        <v>0</v>
      </c>
      <c r="AN1069" s="54" t="s">
        <v>25</v>
      </c>
      <c r="AO1069" s="2">
        <v>64.330748701999994</v>
      </c>
      <c r="AP1069" s="2">
        <v>-17.837398929999999</v>
      </c>
      <c r="AQ1069" s="65">
        <v>40.107595103599998</v>
      </c>
      <c r="AR1069" s="63">
        <v>2.1266464213999998</v>
      </c>
      <c r="AS1069" s="66">
        <v>19</v>
      </c>
      <c r="AT1069" s="2">
        <v>14.272992146</v>
      </c>
      <c r="AU1069" s="2">
        <v>4.2253799935999998</v>
      </c>
      <c r="AV1069" s="2">
        <v>24.1661959688</v>
      </c>
      <c r="AW1069" s="2">
        <v>28.6670549197</v>
      </c>
      <c r="AY1069" s="2">
        <v>-5.7996955856000003</v>
      </c>
      <c r="AZ1069" s="2">
        <v>1.2353993441</v>
      </c>
      <c r="BB1069" s="2">
        <v>49.262271269599999</v>
      </c>
      <c r="BC1069" s="2">
        <v>29.893953421199999</v>
      </c>
    </row>
    <row r="1070" spans="1:58" ht="13.5" thickBot="1" x14ac:dyDescent="0.25">
      <c r="A1070" s="11">
        <v>17</v>
      </c>
      <c r="B1070" s="2">
        <v>2500.0000000000441</v>
      </c>
      <c r="C1070" s="2">
        <v>0.78539816339744828</v>
      </c>
      <c r="D1070" s="2"/>
      <c r="E1070" s="29">
        <f t="shared" si="179"/>
        <v>1767.7669529664001</v>
      </c>
      <c r="F1070" s="2">
        <f t="shared" si="177"/>
        <v>1767.7669529663999</v>
      </c>
      <c r="G1070" s="54" t="s">
        <v>25</v>
      </c>
      <c r="H1070" s="2">
        <v>101.48630534039999</v>
      </c>
      <c r="I1070" s="2">
        <v>37.238879495200003</v>
      </c>
      <c r="J1070" s="65">
        <f ca="1">INDEX(OFFSET(G1027,L1069,0,64-L1069,2),MATCH("ГорЛиния",OFFSET(G1027,L1069,0,64-L1069,1),0),2)</f>
        <v>24.1661959688</v>
      </c>
      <c r="K1070" s="63">
        <f ca="1">INDEX(H1027:I1090,MATCH(J1070,H1027:H1090,0),2)</f>
        <v>28.6670549197</v>
      </c>
      <c r="L1070" s="66">
        <f t="shared" ca="1" si="183"/>
        <v>40</v>
      </c>
      <c r="AH1070" s="11">
        <v>17</v>
      </c>
      <c r="AI1070" s="2">
        <v>2500.0000000000277</v>
      </c>
      <c r="AJ1070" s="2">
        <v>0.26179938779914569</v>
      </c>
      <c r="AK1070" s="2"/>
      <c r="AL1070" s="29">
        <v>2414.8145657227001</v>
      </c>
      <c r="AM1070" s="2">
        <v>647.04761275630005</v>
      </c>
      <c r="AN1070" s="52" t="s">
        <v>23</v>
      </c>
      <c r="AO1070" s="2">
        <v>92.000783406899998</v>
      </c>
      <c r="AP1070" s="2">
        <v>34.256181545399997</v>
      </c>
      <c r="AQ1070" s="65">
        <v>73.893519819600002</v>
      </c>
      <c r="AR1070" s="63">
        <v>53.621773244099998</v>
      </c>
      <c r="AS1070" s="66">
        <v>28</v>
      </c>
      <c r="AT1070" s="2">
        <v>62.588091227600003</v>
      </c>
      <c r="AU1070" s="2">
        <v>20.395199379400001</v>
      </c>
      <c r="AV1070" s="2">
        <v>56.709032895199996</v>
      </c>
      <c r="AW1070" s="2">
        <v>27.679595237600001</v>
      </c>
      <c r="AY1070" s="2">
        <v>96.4338480925</v>
      </c>
      <c r="AZ1070" s="2">
        <v>103.5474695114</v>
      </c>
      <c r="BB1070" s="2">
        <v>73.893519819600002</v>
      </c>
      <c r="BC1070" s="2">
        <v>53.621773244099998</v>
      </c>
    </row>
    <row r="1071" spans="1:58" ht="13.5" thickBot="1" x14ac:dyDescent="0.25">
      <c r="A1071" s="11">
        <v>17</v>
      </c>
      <c r="B1071" s="2">
        <v>2500</v>
      </c>
      <c r="C1071" s="2">
        <v>1.0471975511965983</v>
      </c>
      <c r="D1071" s="2"/>
      <c r="E1071" s="29">
        <f t="shared" si="179"/>
        <v>1249.9999999999989</v>
      </c>
      <c r="F1071" s="2">
        <f t="shared" si="177"/>
        <v>2165.0635094610975</v>
      </c>
      <c r="G1071" s="51" t="s">
        <v>22</v>
      </c>
      <c r="H1071" s="2">
        <v>67.457119878699999</v>
      </c>
      <c r="I1071" s="2">
        <v>-0.56707976739999999</v>
      </c>
      <c r="J1071" s="65">
        <f ca="1">INDEX(OFFSET(G1027,L1070,0,64-L1070,2),MATCH("ГорЛиния",OFFSET(G1027,L1070,0,64-L1070,1),0),2)</f>
        <v>92.000783406899998</v>
      </c>
      <c r="K1071" s="63">
        <f ca="1">INDEX(H1027:I1090,MATCH(J1071,H1027:H1090,0),2)</f>
        <v>34.256181545399997</v>
      </c>
      <c r="L1071" s="66">
        <f t="shared" ca="1" si="183"/>
        <v>42</v>
      </c>
      <c r="AH1071" s="11">
        <v>17</v>
      </c>
      <c r="AI1071" s="2">
        <v>2500</v>
      </c>
      <c r="AJ1071" s="2">
        <v>0.52359877559829826</v>
      </c>
      <c r="AK1071" s="2"/>
      <c r="AL1071" s="29">
        <v>2165.0635094610975</v>
      </c>
      <c r="AM1071" s="2">
        <v>1249.9999999999986</v>
      </c>
      <c r="AN1071" s="49" t="s">
        <v>20</v>
      </c>
      <c r="AO1071" s="2">
        <v>79.8764408527</v>
      </c>
      <c r="AP1071" s="2">
        <v>35.068760201499998</v>
      </c>
      <c r="AQ1071" s="65">
        <v>69.965500438500001</v>
      </c>
      <c r="AR1071" s="63">
        <v>-3.5761586451</v>
      </c>
      <c r="AS1071" s="66">
        <v>33</v>
      </c>
    </row>
    <row r="1072" spans="1:58" ht="13.5" thickBot="1" x14ac:dyDescent="0.25">
      <c r="A1072" s="11">
        <v>17</v>
      </c>
      <c r="B1072" s="2">
        <v>2500.0000000000277</v>
      </c>
      <c r="C1072" s="2">
        <v>1.3089969389957512</v>
      </c>
      <c r="D1072" s="2"/>
      <c r="E1072" s="29">
        <f t="shared" si="179"/>
        <v>647.04761275629926</v>
      </c>
      <c r="F1072" s="2">
        <f t="shared" si="177"/>
        <v>2414.8145657227001</v>
      </c>
      <c r="G1072" s="53" t="s">
        <v>24</v>
      </c>
      <c r="H1072" s="2">
        <v>12.134058188299999</v>
      </c>
      <c r="I1072" s="2">
        <v>30.739059842300001</v>
      </c>
      <c r="J1072" s="65">
        <f ca="1">INDEX(OFFSET(G1027,L1071,0,64-L1071,2),MATCH("ГорЛиния",OFFSET(G1027,L1071,0,64-L1071,1),0),2)</f>
        <v>43.798276783799999</v>
      </c>
      <c r="K1072" s="63">
        <f ca="1">INDEX(H1027:I1090,MATCH(J1072,H1027:H1090,0),2)</f>
        <v>54.5676623385</v>
      </c>
      <c r="L1072" s="69">
        <f t="shared" ca="1" si="183"/>
        <v>52</v>
      </c>
      <c r="AH1072" s="11">
        <v>17</v>
      </c>
      <c r="AI1072" s="2">
        <v>2500.0000000000441</v>
      </c>
      <c r="AJ1072" s="2">
        <v>0.78539816339744828</v>
      </c>
      <c r="AK1072" s="2"/>
      <c r="AL1072" s="29">
        <v>1767.7669529664001</v>
      </c>
      <c r="AM1072" s="2">
        <v>1767.7669529663999</v>
      </c>
      <c r="AN1072" s="54" t="s">
        <v>25</v>
      </c>
      <c r="AO1072" s="2">
        <v>101.48630534039999</v>
      </c>
      <c r="AP1072" s="2">
        <v>37.238879495200003</v>
      </c>
      <c r="AQ1072" s="65">
        <v>24.1661959688</v>
      </c>
      <c r="AR1072" s="63">
        <v>28.6670549197</v>
      </c>
      <c r="AS1072" s="66">
        <v>40</v>
      </c>
      <c r="AU1072" s="105">
        <v>4</v>
      </c>
      <c r="AV1072" s="2">
        <v>28.497851251099998</v>
      </c>
      <c r="AW1072" s="2">
        <v>40.165779422500002</v>
      </c>
      <c r="AY1072" s="2">
        <v>12.134058188299999</v>
      </c>
      <c r="AZ1072" s="2">
        <v>30.739059842300001</v>
      </c>
      <c r="BB1072" s="2">
        <v>67.457119878699999</v>
      </c>
      <c r="BC1072" s="2">
        <v>-0.56707976739999999</v>
      </c>
      <c r="BE1072" s="2">
        <v>101.48630534039999</v>
      </c>
      <c r="BF1072" s="2">
        <v>37.238879495200003</v>
      </c>
    </row>
    <row r="1073" spans="1:58" ht="13.5" thickBot="1" x14ac:dyDescent="0.25">
      <c r="A1073" s="11">
        <v>17</v>
      </c>
      <c r="B1073" s="2">
        <v>2500</v>
      </c>
      <c r="C1073" s="2">
        <v>1.5707963267948966</v>
      </c>
      <c r="D1073" s="2"/>
      <c r="E1073" s="29">
        <f t="shared" si="179"/>
        <v>1.531435568635775E-13</v>
      </c>
      <c r="F1073" s="2">
        <f t="shared" si="177"/>
        <v>2500</v>
      </c>
      <c r="G1073" s="49" t="s">
        <v>20</v>
      </c>
      <c r="H1073" s="2">
        <v>28.497851251099998</v>
      </c>
      <c r="I1073" s="2">
        <v>40.165779422500002</v>
      </c>
      <c r="J1073" s="62">
        <f ca="1">INDEX(G1027:H1090,MATCH("Квадрат",OFFSET(G1027,0,0,64,1),0),2)</f>
        <v>45.265658881999997</v>
      </c>
      <c r="K1073" s="63">
        <f ca="1">INDEX(H1027:I1090,MATCH(J1073,H1027:H1090,0),2)</f>
        <v>-1.3086089693</v>
      </c>
      <c r="L1073" s="64">
        <f>MATCH("Квадрат",$G$67:$G$130,0)</f>
        <v>6</v>
      </c>
      <c r="AH1073" s="11">
        <v>17</v>
      </c>
      <c r="AI1073" s="2">
        <v>2500</v>
      </c>
      <c r="AJ1073" s="2">
        <v>1.0471975511965983</v>
      </c>
      <c r="AK1073" s="2"/>
      <c r="AL1073" s="29">
        <v>1249.9999999999989</v>
      </c>
      <c r="AM1073" s="2">
        <v>2165.0635094610975</v>
      </c>
      <c r="AN1073" s="51" t="s">
        <v>22</v>
      </c>
      <c r="AO1073" s="2">
        <v>67.457119878699999</v>
      </c>
      <c r="AP1073" s="2">
        <v>-0.56707976739999999</v>
      </c>
      <c r="AQ1073" s="65">
        <v>92.000783406899998</v>
      </c>
      <c r="AR1073" s="63">
        <v>34.256181545399997</v>
      </c>
      <c r="AS1073" s="66">
        <v>42</v>
      </c>
      <c r="AV1073" s="2">
        <v>62.926374295199999</v>
      </c>
      <c r="AW1073" s="2">
        <v>46.655707041900001</v>
      </c>
      <c r="AY1073" s="2">
        <v>63.1031349183</v>
      </c>
      <c r="AZ1073" s="2">
        <v>62.159855330900001</v>
      </c>
      <c r="BB1073" s="2">
        <v>41.109530178299998</v>
      </c>
      <c r="BC1073" s="2">
        <v>30.0560496879</v>
      </c>
      <c r="BE1073" s="2">
        <v>25.1983955786</v>
      </c>
      <c r="BF1073" s="2">
        <v>40.994779773899999</v>
      </c>
    </row>
    <row r="1074" spans="1:58" ht="13.5" thickBot="1" x14ac:dyDescent="0.25">
      <c r="A1074" s="11">
        <v>17</v>
      </c>
      <c r="B1074" s="2">
        <v>2500.0000000000277</v>
      </c>
      <c r="C1074" s="2">
        <v>1.8325957145940419</v>
      </c>
      <c r="D1074" s="2"/>
      <c r="E1074" s="29">
        <f t="shared" si="179"/>
        <v>-647.04761275629903</v>
      </c>
      <c r="F1074" s="2">
        <f t="shared" si="177"/>
        <v>2414.8145657227001</v>
      </c>
      <c r="G1074" s="50" t="s">
        <v>19</v>
      </c>
      <c r="H1074" s="2">
        <v>32.528754913699998</v>
      </c>
      <c r="I1074" s="2">
        <v>28.419164634000001</v>
      </c>
      <c r="J1074" s="65">
        <f ca="1">INDEX(OFFSET(G1027,L1073,0,64-L1073,2),MATCH("Квадрат",OFFSET(G1027,L1073,0,64-L1073,1),0),2)</f>
        <v>21.8217667959</v>
      </c>
      <c r="K1074" s="63">
        <f ca="1">INDEX(H1027:I1090,MATCH(J1074,H1027:H1090,0),2)</f>
        <v>-22.148966484399999</v>
      </c>
      <c r="L1074" s="66">
        <f ca="1">MATCH("Квадрат",OFFSET($G$67,L1073,0,64-L1073,1),0)+L1073</f>
        <v>9</v>
      </c>
      <c r="AH1074" s="11">
        <v>17</v>
      </c>
      <c r="AI1074" s="2">
        <v>2500.0000000000277</v>
      </c>
      <c r="AJ1074" s="2">
        <v>1.3089969389957512</v>
      </c>
      <c r="AK1074" s="2"/>
      <c r="AL1074" s="29">
        <v>647.04761275629926</v>
      </c>
      <c r="AM1074" s="2">
        <v>2414.8145657227001</v>
      </c>
      <c r="AN1074" s="53" t="s">
        <v>24</v>
      </c>
      <c r="AO1074" s="2">
        <v>12.134058188299999</v>
      </c>
      <c r="AP1074" s="2">
        <v>30.739059842300001</v>
      </c>
      <c r="AQ1074" s="65">
        <v>43.798276783799999</v>
      </c>
      <c r="AR1074" s="63">
        <v>54.5676623385</v>
      </c>
      <c r="AS1074" s="69">
        <v>52</v>
      </c>
    </row>
    <row r="1075" spans="1:58" ht="13.5" thickBot="1" x14ac:dyDescent="0.25">
      <c r="A1075" s="11">
        <v>17</v>
      </c>
      <c r="B1075" s="2">
        <v>2500</v>
      </c>
      <c r="C1075" s="2">
        <v>2.0943951023931948</v>
      </c>
      <c r="D1075" s="2"/>
      <c r="E1075" s="29">
        <f t="shared" si="179"/>
        <v>-1249.9999999999984</v>
      </c>
      <c r="F1075" s="2">
        <f t="shared" si="177"/>
        <v>2165.0635094610975</v>
      </c>
      <c r="G1075" s="54" t="s">
        <v>25</v>
      </c>
      <c r="H1075" s="2">
        <v>21.405594994099999</v>
      </c>
      <c r="I1075" s="2">
        <v>17.187182564499999</v>
      </c>
      <c r="J1075" s="65">
        <f ca="1">INDEX(OFFSET(G1027,L1074,0,64-L1074,2),MATCH("Квадрат",OFFSET(G1027,L1074,0,64-L1074,1),0),2)</f>
        <v>34.823797922799997</v>
      </c>
      <c r="K1075" s="63">
        <f ca="1">INDEX(H1027:I1090,MATCH(J1075,H1027:H1090,0),2)</f>
        <v>24.696581177599999</v>
      </c>
      <c r="L1075" s="66">
        <f t="shared" ref="L1075:L1081" ca="1" si="184">MATCH("Квадрат",OFFSET($G$67,L1074,0,64-L1074,1),0)+L1074</f>
        <v>13</v>
      </c>
      <c r="AH1075" s="11">
        <v>17</v>
      </c>
      <c r="AI1075" s="2">
        <v>2500</v>
      </c>
      <c r="AJ1075" s="2">
        <v>1.5707963267948966</v>
      </c>
      <c r="AK1075" s="2"/>
      <c r="AL1075" s="29">
        <v>1.531435568635775E-13</v>
      </c>
      <c r="AM1075" s="2">
        <v>2500</v>
      </c>
      <c r="AN1075" s="49" t="s">
        <v>20</v>
      </c>
      <c r="AO1075" s="2">
        <v>28.497851251099998</v>
      </c>
      <c r="AP1075" s="2">
        <v>40.165779422500002</v>
      </c>
      <c r="AQ1075" s="62">
        <v>45.265658881999997</v>
      </c>
      <c r="AR1075" s="63">
        <v>-1.3086089693</v>
      </c>
      <c r="AS1075" s="64">
        <v>6</v>
      </c>
      <c r="AV1075" s="2">
        <v>79.8764408527</v>
      </c>
      <c r="AW1075" s="2">
        <v>35.068760201499998</v>
      </c>
      <c r="AY1075" s="2">
        <v>92.000783406899998</v>
      </c>
      <c r="AZ1075" s="2">
        <v>34.256181545399997</v>
      </c>
      <c r="BB1075" s="2">
        <v>64.330748701999994</v>
      </c>
      <c r="BC1075" s="2">
        <v>-17.837398929999999</v>
      </c>
      <c r="BE1075" s="2">
        <v>54.745172605800001</v>
      </c>
      <c r="BF1075" s="2">
        <v>26.0249966252</v>
      </c>
    </row>
    <row r="1076" spans="1:58" ht="13.5" thickBot="1" x14ac:dyDescent="0.25">
      <c r="A1076" s="11">
        <v>17</v>
      </c>
      <c r="B1076" s="2">
        <v>2500.0000000000441</v>
      </c>
      <c r="C1076" s="2">
        <v>2.3561944901923448</v>
      </c>
      <c r="D1076" s="2"/>
      <c r="E1076" s="29">
        <f t="shared" si="179"/>
        <v>-1767.7669529663999</v>
      </c>
      <c r="F1076" s="2">
        <f t="shared" si="177"/>
        <v>1767.7669529664001</v>
      </c>
      <c r="G1076" s="51" t="s">
        <v>22</v>
      </c>
      <c r="H1076" s="2">
        <v>43.484158945099999</v>
      </c>
      <c r="I1076" s="2">
        <v>0.93813449149999995</v>
      </c>
      <c r="J1076" s="65">
        <f ca="1">INDEX(OFFSET(G1027,L1075,0,64-L1075,2),MATCH("Квадрат",OFFSET(G1027,L1075,0,64-L1075,1),0),2)</f>
        <v>50.907433779999998</v>
      </c>
      <c r="K1076" s="63">
        <f ca="1">INDEX(H1027:I1090,MATCH(J1076,H1027:H1090,0),2)</f>
        <v>1.4997170683000001</v>
      </c>
      <c r="L1076" s="66">
        <f t="shared" ca="1" si="184"/>
        <v>24</v>
      </c>
      <c r="AH1076" s="11">
        <v>17</v>
      </c>
      <c r="AI1076" s="2">
        <v>2500.0000000000277</v>
      </c>
      <c r="AJ1076" s="2">
        <v>1.8325957145940419</v>
      </c>
      <c r="AK1076" s="2"/>
      <c r="AL1076" s="29">
        <v>-647.04761275629903</v>
      </c>
      <c r="AM1076" s="2">
        <v>2414.8145657227001</v>
      </c>
      <c r="AN1076" s="50" t="s">
        <v>19</v>
      </c>
      <c r="AO1076" s="2">
        <v>32.528754913699998</v>
      </c>
      <c r="AP1076" s="2">
        <v>28.419164634000001</v>
      </c>
      <c r="AQ1076" s="65">
        <v>21.8217667959</v>
      </c>
      <c r="AR1076" s="63">
        <v>-22.148966484399999</v>
      </c>
      <c r="AS1076" s="66">
        <v>9</v>
      </c>
      <c r="AV1076" s="2">
        <v>38.298520036299998</v>
      </c>
      <c r="AW1076" s="2">
        <v>12.5315808867</v>
      </c>
      <c r="AY1076" s="2">
        <v>46.869971511800003</v>
      </c>
      <c r="AZ1076" s="2">
        <v>62.8561814129</v>
      </c>
      <c r="BB1076" s="2">
        <v>58.671158426600002</v>
      </c>
      <c r="BC1076" s="2">
        <v>25.583294112299999</v>
      </c>
      <c r="BE1076" s="2">
        <v>43.798276783799999</v>
      </c>
      <c r="BF1076" s="2">
        <v>54.5676623385</v>
      </c>
    </row>
    <row r="1077" spans="1:58" ht="13.5" thickBot="1" x14ac:dyDescent="0.25">
      <c r="A1077" s="11">
        <v>17</v>
      </c>
      <c r="B1077" s="2">
        <v>2500</v>
      </c>
      <c r="C1077" s="2">
        <v>2.6179938779914949</v>
      </c>
      <c r="D1077" s="2"/>
      <c r="E1077" s="29">
        <f t="shared" si="179"/>
        <v>-2165.0635094610975</v>
      </c>
      <c r="F1077" s="2">
        <f t="shared" si="177"/>
        <v>1249.9999999999989</v>
      </c>
      <c r="G1077" s="53" t="s">
        <v>24</v>
      </c>
      <c r="H1077" s="2">
        <v>26.970578056899999</v>
      </c>
      <c r="I1077" s="2">
        <v>-0.71901257740000002</v>
      </c>
      <c r="J1077" s="65">
        <f ca="1">INDEX(OFFSET(G1027,L1076,0,64-L1076,2),MATCH("Квадрат",OFFSET(G1027,L1076,0,64-L1076,1),0),2)</f>
        <v>48.460346799500002</v>
      </c>
      <c r="K1077" s="63">
        <f ca="1">INDEX(H1027:I1090,MATCH(J1077,H1027:H1090,0),2)</f>
        <v>29.373884821000001</v>
      </c>
      <c r="L1077" s="66">
        <f t="shared" ca="1" si="184"/>
        <v>36</v>
      </c>
      <c r="AH1077" s="11">
        <v>17</v>
      </c>
      <c r="AI1077" s="2">
        <v>2500</v>
      </c>
      <c r="AJ1077" s="2">
        <v>2.0943951023931948</v>
      </c>
      <c r="AK1077" s="2"/>
      <c r="AL1077" s="29">
        <v>-1249.9999999999984</v>
      </c>
      <c r="AM1077" s="2">
        <v>2165.0635094610975</v>
      </c>
      <c r="AN1077" s="54" t="s">
        <v>25</v>
      </c>
      <c r="AO1077" s="2">
        <v>21.405594994099999</v>
      </c>
      <c r="AP1077" s="2">
        <v>17.187182564499999</v>
      </c>
      <c r="AQ1077" s="65">
        <v>34.823797922799997</v>
      </c>
      <c r="AR1077" s="63">
        <v>24.696581177599999</v>
      </c>
      <c r="AS1077" s="66">
        <v>13</v>
      </c>
    </row>
    <row r="1078" spans="1:58" ht="13.5" thickBot="1" x14ac:dyDescent="0.25">
      <c r="A1078" s="11">
        <v>17</v>
      </c>
      <c r="B1078" s="2">
        <v>2500.0000000000277</v>
      </c>
      <c r="C1078" s="2">
        <v>2.8797932657906475</v>
      </c>
      <c r="D1078" s="2"/>
      <c r="E1078" s="29">
        <f t="shared" si="179"/>
        <v>-2414.8145657226996</v>
      </c>
      <c r="F1078" s="2">
        <f t="shared" si="177"/>
        <v>647.04761275630005</v>
      </c>
      <c r="G1078" s="52" t="s">
        <v>23</v>
      </c>
      <c r="H1078" s="2">
        <v>43.798276783799999</v>
      </c>
      <c r="I1078" s="2">
        <v>54.5676623385</v>
      </c>
      <c r="J1078" s="65">
        <f ca="1">INDEX(OFFSET(G1027,L1077,0,64-L1077,2),MATCH("Квадрат",OFFSET(G1027,L1077,0,64-L1077,1),0),2)</f>
        <v>12.134058188299999</v>
      </c>
      <c r="K1078" s="63">
        <f ca="1">INDEX(H1027:I1090,MATCH(J1078,H1027:H1090,0),2)</f>
        <v>30.739059842300001</v>
      </c>
      <c r="L1078" s="66">
        <f t="shared" ca="1" si="184"/>
        <v>46</v>
      </c>
      <c r="AH1078" s="11">
        <v>17</v>
      </c>
      <c r="AI1078" s="2">
        <v>2500.0000000000441</v>
      </c>
      <c r="AJ1078" s="2">
        <v>2.3561944901923448</v>
      </c>
      <c r="AK1078" s="2"/>
      <c r="AL1078" s="29">
        <v>-1767.7669529663999</v>
      </c>
      <c r="AM1078" s="2">
        <v>1767.7669529664001</v>
      </c>
      <c r="AN1078" s="51" t="s">
        <v>22</v>
      </c>
      <c r="AO1078" s="2">
        <v>43.484158945099999</v>
      </c>
      <c r="AP1078" s="2">
        <v>0.93813449149999995</v>
      </c>
      <c r="AQ1078" s="65">
        <v>50.907433779999998</v>
      </c>
      <c r="AR1078" s="63">
        <v>1.4997170683000001</v>
      </c>
      <c r="AS1078" s="66">
        <v>24</v>
      </c>
      <c r="AV1078" s="2">
        <v>73.845577241800001</v>
      </c>
      <c r="AW1078" s="2">
        <v>23.407264699799999</v>
      </c>
      <c r="AY1078" s="2">
        <v>58.186321101799997</v>
      </c>
      <c r="AZ1078" s="2">
        <v>36.384739383599999</v>
      </c>
      <c r="BB1078" s="2">
        <v>45.664983156200002</v>
      </c>
      <c r="BC1078" s="2">
        <v>41.131825366900003</v>
      </c>
      <c r="BE1078" s="2">
        <v>61.823659541600001</v>
      </c>
      <c r="BF1078" s="2">
        <v>53.738753809199999</v>
      </c>
    </row>
    <row r="1079" spans="1:58" ht="13.5" thickBot="1" x14ac:dyDescent="0.25">
      <c r="A1079" s="11">
        <v>17</v>
      </c>
      <c r="B1079" s="2">
        <v>2500</v>
      </c>
      <c r="C1079" s="2">
        <v>3.1415926535897931</v>
      </c>
      <c r="D1079" s="2"/>
      <c r="E1079" s="29">
        <f t="shared" si="179"/>
        <v>-2500</v>
      </c>
      <c r="F1079" s="2">
        <f t="shared" si="177"/>
        <v>3.06287113727155E-13</v>
      </c>
      <c r="G1079" s="48" t="s">
        <v>21</v>
      </c>
      <c r="H1079" s="2">
        <v>58.671158426600002</v>
      </c>
      <c r="I1079" s="2">
        <v>25.583294112299999</v>
      </c>
      <c r="J1079" s="65">
        <f ca="1">INDEX(OFFSET(G1027,L1078,0,64-L1078,2),MATCH("Квадрат",OFFSET(G1027,L1078,0,64-L1078,1),0),2)</f>
        <v>26.970578056899999</v>
      </c>
      <c r="K1079" s="63">
        <f ca="1">INDEX(H1027:I1090,MATCH(J1079,H1027:H1090,0),2)</f>
        <v>-0.71901257740000002</v>
      </c>
      <c r="L1079" s="66">
        <f t="shared" ca="1" si="184"/>
        <v>51</v>
      </c>
      <c r="AH1079" s="11">
        <v>17</v>
      </c>
      <c r="AI1079" s="2">
        <v>2500</v>
      </c>
      <c r="AJ1079" s="2">
        <v>2.6179938779914949</v>
      </c>
      <c r="AK1079" s="2"/>
      <c r="AL1079" s="29">
        <v>-2165.0635094610975</v>
      </c>
      <c r="AM1079" s="2">
        <v>1249.9999999999989</v>
      </c>
      <c r="AN1079" s="53" t="s">
        <v>24</v>
      </c>
      <c r="AO1079" s="2">
        <v>26.970578056899999</v>
      </c>
      <c r="AP1079" s="2">
        <v>-0.71901257740000002</v>
      </c>
      <c r="AQ1079" s="65">
        <v>48.460346799500002</v>
      </c>
      <c r="AR1079" s="63">
        <v>29.373884821000001</v>
      </c>
      <c r="AS1079" s="66">
        <v>36</v>
      </c>
      <c r="AV1079" s="2">
        <v>26.970578056899999</v>
      </c>
      <c r="AW1079" s="2">
        <v>-0.71901257740000002</v>
      </c>
      <c r="AY1079" s="2">
        <v>43.484158945099999</v>
      </c>
      <c r="AZ1079" s="2">
        <v>0.93813449149999995</v>
      </c>
      <c r="BB1079" s="2">
        <v>21.405594994099999</v>
      </c>
      <c r="BC1079" s="2">
        <v>17.187182564499999</v>
      </c>
      <c r="BE1079" s="2">
        <v>32.528754913699998</v>
      </c>
      <c r="BF1079" s="2">
        <v>28.419164634000001</v>
      </c>
    </row>
    <row r="1080" spans="1:58" ht="13.5" thickBot="1" x14ac:dyDescent="0.25">
      <c r="A1080" s="11">
        <v>17</v>
      </c>
      <c r="B1080" s="2">
        <v>2500.0000000000277</v>
      </c>
      <c r="C1080" s="2">
        <v>3.4033920413889387</v>
      </c>
      <c r="D1080" s="2"/>
      <c r="E1080" s="29">
        <f t="shared" si="179"/>
        <v>-2414.8145657227001</v>
      </c>
      <c r="F1080" s="2">
        <f t="shared" si="177"/>
        <v>-647.04761275629949</v>
      </c>
      <c r="G1080" s="54" t="s">
        <v>25</v>
      </c>
      <c r="H1080" s="2">
        <v>46.869971511800003</v>
      </c>
      <c r="I1080" s="2">
        <v>62.8561814129</v>
      </c>
      <c r="J1080" s="65">
        <f ca="1">INDEX(OFFSET(G1027,L1079,0,64-L1079,2),MATCH("Квадрат",OFFSET(G1027,L1079,0,64-L1079,1),0),2)</f>
        <v>38.298520036299998</v>
      </c>
      <c r="K1080" s="63">
        <f ca="1">INDEX(H1027:I1090,MATCH(J1080,H1027:H1090,0),2)</f>
        <v>12.5315808867</v>
      </c>
      <c r="L1080" s="66">
        <f t="shared" ca="1" si="184"/>
        <v>55</v>
      </c>
      <c r="AH1080" s="11">
        <v>17</v>
      </c>
      <c r="AI1080" s="2">
        <v>2500.0000000000277</v>
      </c>
      <c r="AJ1080" s="2">
        <v>2.8797932657906475</v>
      </c>
      <c r="AK1080" s="2"/>
      <c r="AL1080" s="29">
        <v>-2414.8145657226996</v>
      </c>
      <c r="AM1080" s="2">
        <v>647.04761275630005</v>
      </c>
      <c r="AN1080" s="52" t="s">
        <v>23</v>
      </c>
      <c r="AO1080" s="2">
        <v>43.798276783799999</v>
      </c>
      <c r="AP1080" s="2">
        <v>54.5676623385</v>
      </c>
      <c r="AQ1080" s="65">
        <v>12.134058188299999</v>
      </c>
      <c r="AR1080" s="63">
        <v>30.739059842300001</v>
      </c>
      <c r="AS1080" s="66">
        <v>46</v>
      </c>
    </row>
    <row r="1081" spans="1:58" ht="13.5" thickBot="1" x14ac:dyDescent="0.25">
      <c r="A1081" s="11">
        <v>17</v>
      </c>
      <c r="B1081" s="2">
        <v>2500</v>
      </c>
      <c r="C1081" s="2">
        <v>3.6651914291880914</v>
      </c>
      <c r="D1081" s="2"/>
      <c r="E1081" s="29">
        <f t="shared" si="179"/>
        <v>-2165.0635094610975</v>
      </c>
      <c r="F1081" s="2">
        <f t="shared" si="177"/>
        <v>-1249.9999999999984</v>
      </c>
      <c r="G1081" s="53" t="s">
        <v>24</v>
      </c>
      <c r="H1081" s="2">
        <v>38.298520036299998</v>
      </c>
      <c r="I1081" s="2">
        <v>12.5315808867</v>
      </c>
      <c r="J1081" s="65">
        <f ca="1">INDEX(OFFSET(G1027,L1080,0,64-L1080,2),MATCH("Квадрат",OFFSET(G1027,L1080,0,64-L1080,1),0),2)</f>
        <v>58.186321101799997</v>
      </c>
      <c r="K1081" s="63">
        <f ca="1">INDEX(H1027:I1090,MATCH(J1081,H1027:H1090,0),2)</f>
        <v>36.384739383599999</v>
      </c>
      <c r="L1081" s="69">
        <f t="shared" ca="1" si="184"/>
        <v>62</v>
      </c>
      <c r="AH1081" s="11">
        <v>17</v>
      </c>
      <c r="AI1081" s="2">
        <v>2500</v>
      </c>
      <c r="AJ1081" s="2">
        <v>3.1415926535897931</v>
      </c>
      <c r="AK1081" s="2"/>
      <c r="AL1081" s="29">
        <v>-2500</v>
      </c>
      <c r="AM1081" s="2">
        <v>3.06287113727155E-13</v>
      </c>
      <c r="AN1081" s="48" t="s">
        <v>21</v>
      </c>
      <c r="AO1081" s="2">
        <v>58.671158426600002</v>
      </c>
      <c r="AP1081" s="2">
        <v>25.583294112299999</v>
      </c>
      <c r="AQ1081" s="65">
        <v>26.970578056899999</v>
      </c>
      <c r="AR1081" s="63">
        <v>-0.71901257740000002</v>
      </c>
      <c r="AS1081" s="66">
        <v>51</v>
      </c>
    </row>
    <row r="1082" spans="1:58" ht="13.5" thickBot="1" x14ac:dyDescent="0.25">
      <c r="A1082" s="11">
        <v>17</v>
      </c>
      <c r="B1082" s="2">
        <v>2500.0000000000441</v>
      </c>
      <c r="C1082" s="2">
        <v>3.9269908169872414</v>
      </c>
      <c r="D1082" s="2"/>
      <c r="E1082" s="29">
        <f t="shared" si="179"/>
        <v>-1767.7669529664004</v>
      </c>
      <c r="F1082" s="2">
        <f t="shared" si="177"/>
        <v>-1767.7669529663999</v>
      </c>
      <c r="G1082" s="48" t="s">
        <v>21</v>
      </c>
      <c r="H1082" s="2">
        <v>41.109530178299998</v>
      </c>
      <c r="I1082" s="2">
        <v>30.0560496879</v>
      </c>
      <c r="J1082" s="62">
        <f ca="1">INDEX(G1027:H1090,MATCH("Зигзаг",OFFSET(G1027,0,0,64,1),0),2)</f>
        <v>44.837444750300001</v>
      </c>
      <c r="K1082" s="63">
        <f ca="1">INDEX(H1027:I1090,MATCH(J1082,H1027:H1090,0),2)</f>
        <v>30.025465356000002</v>
      </c>
      <c r="L1082" s="64">
        <f>MATCH("Зигзаг",$G$67:$G$130,0)</f>
        <v>8</v>
      </c>
      <c r="AH1082" s="11">
        <v>17</v>
      </c>
      <c r="AI1082" s="2">
        <v>2500.0000000000277</v>
      </c>
      <c r="AJ1082" s="2">
        <v>3.4033920413889387</v>
      </c>
      <c r="AK1082" s="2"/>
      <c r="AL1082" s="29">
        <v>-2414.8145657227001</v>
      </c>
      <c r="AM1082" s="2">
        <v>-647.04761275629949</v>
      </c>
      <c r="AN1082" s="54" t="s">
        <v>25</v>
      </c>
      <c r="AO1082" s="2">
        <v>46.869971511800003</v>
      </c>
      <c r="AP1082" s="2">
        <v>62.8561814129</v>
      </c>
      <c r="AQ1082" s="65">
        <v>38.298520036299998</v>
      </c>
      <c r="AR1082" s="63">
        <v>12.5315808867</v>
      </c>
      <c r="AS1082" s="66">
        <v>55</v>
      </c>
    </row>
    <row r="1083" spans="1:58" ht="13.5" thickBot="1" x14ac:dyDescent="0.25">
      <c r="A1083" s="11">
        <v>17</v>
      </c>
      <c r="B1083" s="2">
        <v>2500</v>
      </c>
      <c r="C1083" s="2">
        <v>4.1887902047863914</v>
      </c>
      <c r="D1083" s="2"/>
      <c r="E1083" s="29">
        <f t="shared" si="179"/>
        <v>-1249.9999999999991</v>
      </c>
      <c r="F1083" s="2">
        <f t="shared" si="177"/>
        <v>-2165.0635094610971</v>
      </c>
      <c r="G1083" s="51" t="s">
        <v>22</v>
      </c>
      <c r="H1083" s="2">
        <v>25.1983955786</v>
      </c>
      <c r="I1083" s="2">
        <v>40.994779773899999</v>
      </c>
      <c r="J1083" s="65">
        <f ca="1">INDEX(OFFSET(G1027,L1082,0,64-L1082,2),MATCH("зигзаг",OFFSET(G1027,L1082,0,64-L1082,1),0),2)</f>
        <v>57.439143426699999</v>
      </c>
      <c r="K1083" s="63">
        <f ca="1">INDEX(H1027:I1090,MATCH(J1083,H1027:H1090,0),2)</f>
        <v>33.108503321299999</v>
      </c>
      <c r="L1083" s="66">
        <f ca="1">MATCH("Зигзаг",OFFSET($G$67,L1082,0,64-L1082,1),0)+L1082</f>
        <v>12</v>
      </c>
      <c r="AH1083" s="11">
        <v>17</v>
      </c>
      <c r="AI1083" s="2">
        <v>2500</v>
      </c>
      <c r="AJ1083" s="2">
        <v>3.6651914291880914</v>
      </c>
      <c r="AK1083" s="2"/>
      <c r="AL1083" s="29">
        <v>-2165.0635094610975</v>
      </c>
      <c r="AM1083" s="2">
        <v>-1249.9999999999984</v>
      </c>
      <c r="AN1083" s="53" t="s">
        <v>24</v>
      </c>
      <c r="AO1083" s="2">
        <v>38.298520036299998</v>
      </c>
      <c r="AP1083" s="2">
        <v>12.5315808867</v>
      </c>
      <c r="AQ1083" s="65">
        <v>58.186321101799997</v>
      </c>
      <c r="AR1083" s="63">
        <v>36.384739383599999</v>
      </c>
      <c r="AS1083" s="69">
        <v>62</v>
      </c>
    </row>
    <row r="1084" spans="1:58" ht="13.5" thickBot="1" x14ac:dyDescent="0.25">
      <c r="A1084" s="11">
        <v>17</v>
      </c>
      <c r="B1084" s="2">
        <v>2500.0000000000277</v>
      </c>
      <c r="C1084" s="2">
        <v>4.4505895925855441</v>
      </c>
      <c r="D1084" s="2"/>
      <c r="E1084" s="29">
        <f t="shared" si="179"/>
        <v>-647.04761275630017</v>
      </c>
      <c r="F1084" s="2">
        <f t="shared" si="177"/>
        <v>-2414.8145657226996</v>
      </c>
      <c r="G1084" s="50" t="s">
        <v>19</v>
      </c>
      <c r="H1084" s="2">
        <v>63.1031349183</v>
      </c>
      <c r="I1084" s="2">
        <v>62.159855330900001</v>
      </c>
      <c r="J1084" s="65">
        <f ca="1">INDEX(OFFSET(G1027,L1083,0,64-L1083,2),MATCH("зигзаг",OFFSET(G1027,L1083,0,64-L1083,1),0),2)</f>
        <v>56.3826016704</v>
      </c>
      <c r="K1084" s="63">
        <f ca="1">INDEX(H1027:I1090,MATCH(J1084,H1027:H1090,0),2)</f>
        <v>26.592847921299999</v>
      </c>
      <c r="L1084" s="66">
        <f t="shared" ref="L1084:L1090" ca="1" si="185">MATCH("Зигзаг",OFFSET($G$67,L1083,0,64-L1083,1),0)+L1083</f>
        <v>15</v>
      </c>
      <c r="AH1084" s="11">
        <v>17</v>
      </c>
      <c r="AI1084" s="2">
        <v>2500.0000000000441</v>
      </c>
      <c r="AJ1084" s="2">
        <v>3.9269908169872414</v>
      </c>
      <c r="AK1084" s="2"/>
      <c r="AL1084" s="29">
        <v>-1767.7669529664004</v>
      </c>
      <c r="AM1084" s="2">
        <v>-1767.7669529663999</v>
      </c>
      <c r="AN1084" s="48" t="s">
        <v>21</v>
      </c>
      <c r="AO1084" s="2">
        <v>41.109530178299998</v>
      </c>
      <c r="AP1084" s="2">
        <v>30.0560496879</v>
      </c>
      <c r="AQ1084" s="62">
        <v>44.837444750300001</v>
      </c>
      <c r="AR1084" s="63">
        <v>30.025465356000002</v>
      </c>
      <c r="AS1084" s="64">
        <v>8</v>
      </c>
      <c r="AU1084" t="s">
        <v>31</v>
      </c>
      <c r="AW1084">
        <f>62/64*100</f>
        <v>96.875</v>
      </c>
    </row>
    <row r="1085" spans="1:58" ht="13.5" thickBot="1" x14ac:dyDescent="0.25">
      <c r="A1085" s="11">
        <v>17</v>
      </c>
      <c r="B1085" s="2">
        <v>2500</v>
      </c>
      <c r="C1085" s="2">
        <v>4.7123889803846897</v>
      </c>
      <c r="D1085" s="2"/>
      <c r="E1085" s="29">
        <f t="shared" si="179"/>
        <v>-4.594306705907325E-13</v>
      </c>
      <c r="F1085" s="2">
        <f t="shared" si="177"/>
        <v>-2500</v>
      </c>
      <c r="G1085" s="48" t="s">
        <v>21</v>
      </c>
      <c r="H1085" s="2">
        <v>62.926374295199999</v>
      </c>
      <c r="I1085" s="2">
        <v>46.655707041900001</v>
      </c>
      <c r="J1085" s="65">
        <f ca="1">INDEX(OFFSET(G1027,L1084,0,64-L1084,2),MATCH("зигзаг",OFFSET(G1027,L1084,0,64-L1084,1),0),2)</f>
        <v>65.497481084200004</v>
      </c>
      <c r="K1085" s="63">
        <f ca="1">INDEX(H1027:I1090,MATCH(J1085,H1027:H1090,0),2)</f>
        <v>24.418849363300001</v>
      </c>
      <c r="L1085" s="66">
        <f t="shared" ca="1" si="185"/>
        <v>35</v>
      </c>
      <c r="AH1085" s="11">
        <v>17</v>
      </c>
      <c r="AI1085" s="2">
        <v>2500</v>
      </c>
      <c r="AJ1085" s="2">
        <v>4.1887902047863914</v>
      </c>
      <c r="AK1085" s="2"/>
      <c r="AL1085" s="29">
        <v>-1249.9999999999991</v>
      </c>
      <c r="AM1085" s="2">
        <v>-2165.0635094610971</v>
      </c>
      <c r="AN1085" s="51" t="s">
        <v>22</v>
      </c>
      <c r="AO1085" s="2">
        <v>25.1983955786</v>
      </c>
      <c r="AP1085" s="2">
        <v>40.994779773899999</v>
      </c>
      <c r="AQ1085" s="65">
        <v>57.439143426699999</v>
      </c>
      <c r="AR1085" s="63">
        <v>33.108503321299999</v>
      </c>
      <c r="AS1085" s="66">
        <v>12</v>
      </c>
    </row>
    <row r="1086" spans="1:58" ht="13.5" thickBot="1" x14ac:dyDescent="0.25">
      <c r="A1086" s="11">
        <v>17</v>
      </c>
      <c r="B1086" s="2">
        <v>2500.0000000000277</v>
      </c>
      <c r="C1086" s="2">
        <v>4.9741883681838353</v>
      </c>
      <c r="D1086" s="2"/>
      <c r="E1086" s="29">
        <f t="shared" si="179"/>
        <v>647.04761275629926</v>
      </c>
      <c r="F1086" s="2">
        <f t="shared" si="177"/>
        <v>-2414.8145657227001</v>
      </c>
      <c r="G1086" s="51" t="s">
        <v>22</v>
      </c>
      <c r="H1086" s="2">
        <v>61.823659541600001</v>
      </c>
      <c r="I1086" s="2">
        <v>53.738753809199999</v>
      </c>
      <c r="J1086" s="65">
        <f ca="1">INDEX(OFFSET(G1027,L1085,0,64-L1085,2),MATCH("зигзаг",OFFSET(G1027,L1085,0,64-L1085,1),0),2)</f>
        <v>-5.7996955856000003</v>
      </c>
      <c r="K1086" s="63">
        <f ca="1">INDEX(H1027:I1090,MATCH(J1086,H1027:H1090,0),2)</f>
        <v>1.2353993441</v>
      </c>
      <c r="L1086" s="66">
        <f t="shared" ca="1" si="185"/>
        <v>38</v>
      </c>
      <c r="AH1086" s="11">
        <v>17</v>
      </c>
      <c r="AI1086" s="2">
        <v>2500.0000000000277</v>
      </c>
      <c r="AJ1086" s="2">
        <v>4.4505895925855441</v>
      </c>
      <c r="AK1086" s="2"/>
      <c r="AL1086" s="29">
        <v>-647.04761275630017</v>
      </c>
      <c r="AM1086" s="2">
        <v>-2414.8145657226996</v>
      </c>
      <c r="AN1086" s="50" t="s">
        <v>19</v>
      </c>
      <c r="AO1086" s="2">
        <v>63.1031349183</v>
      </c>
      <c r="AP1086" s="2">
        <v>62.159855330900001</v>
      </c>
      <c r="AQ1086" s="65">
        <v>56.3826016704</v>
      </c>
      <c r="AR1086" s="63">
        <v>26.592847921299999</v>
      </c>
      <c r="AS1086" s="66">
        <v>15</v>
      </c>
    </row>
    <row r="1087" spans="1:58" ht="13.5" thickBot="1" x14ac:dyDescent="0.25">
      <c r="A1087" s="11">
        <v>17</v>
      </c>
      <c r="B1087" s="2">
        <v>2500</v>
      </c>
      <c r="C1087" s="2">
        <v>5.2359877559829879</v>
      </c>
      <c r="D1087" s="2"/>
      <c r="E1087" s="29">
        <f t="shared" si="179"/>
        <v>1249.9999999999984</v>
      </c>
      <c r="F1087" s="2">
        <f t="shared" si="177"/>
        <v>-2165.0635094610975</v>
      </c>
      <c r="G1087" s="50" t="s">
        <v>19</v>
      </c>
      <c r="H1087" s="2">
        <v>45.664983156200002</v>
      </c>
      <c r="I1087" s="2">
        <v>41.131825366900003</v>
      </c>
      <c r="J1087" s="65">
        <f ca="1">INDEX(OFFSET(G1027,L1086,0,64-L1086,2),MATCH("зигзаг",OFFSET(G1027,L1086,0,64-L1086,1),0),2)</f>
        <v>64.330748701999994</v>
      </c>
      <c r="K1087" s="63">
        <f ca="1">INDEX(H1027:I1090,MATCH(J1087,H1027:H1090,0),2)</f>
        <v>-17.837398929999999</v>
      </c>
      <c r="L1087" s="66">
        <f t="shared" ca="1" si="185"/>
        <v>41</v>
      </c>
      <c r="AH1087" s="11">
        <v>17</v>
      </c>
      <c r="AI1087" s="2">
        <v>2500</v>
      </c>
      <c r="AJ1087" s="2">
        <v>4.7123889803846897</v>
      </c>
      <c r="AK1087" s="2"/>
      <c r="AL1087" s="29">
        <v>-4.594306705907325E-13</v>
      </c>
      <c r="AM1087" s="2">
        <v>-2500</v>
      </c>
      <c r="AN1087" s="48" t="s">
        <v>21</v>
      </c>
      <c r="AO1087" s="2">
        <v>62.926374295199999</v>
      </c>
      <c r="AP1087" s="2">
        <v>46.655707041900001</v>
      </c>
      <c r="AQ1087" s="65">
        <v>65.497481084200004</v>
      </c>
      <c r="AR1087" s="63">
        <v>24.418849363300001</v>
      </c>
      <c r="AS1087" s="66">
        <v>35</v>
      </c>
    </row>
    <row r="1088" spans="1:58" ht="13.5" thickBot="1" x14ac:dyDescent="0.25">
      <c r="A1088" s="11">
        <v>17</v>
      </c>
      <c r="B1088" s="2">
        <v>2500.0000000000441</v>
      </c>
      <c r="C1088" s="2">
        <v>5.497787143782138</v>
      </c>
      <c r="D1088" s="2"/>
      <c r="E1088" s="29">
        <f t="shared" si="179"/>
        <v>1767.7669529663995</v>
      </c>
      <c r="F1088" s="2">
        <f t="shared" si="177"/>
        <v>-1767.7669529664004</v>
      </c>
      <c r="G1088" s="53" t="s">
        <v>24</v>
      </c>
      <c r="H1088" s="2">
        <v>58.186321101799997</v>
      </c>
      <c r="I1088" s="2">
        <v>36.384739383599999</v>
      </c>
      <c r="J1088" s="65">
        <f ca="1">INDEX(OFFSET(G1027,L1087,0,64-L1087,2),MATCH("зигзаг",OFFSET(G1027,L1087,0,64-L1087,1),0),2)</f>
        <v>101.48630534039999</v>
      </c>
      <c r="K1088" s="63">
        <f ca="1">INDEX(H1027:I1090,MATCH(J1088,H1027:H1090,0),2)</f>
        <v>37.238879495200003</v>
      </c>
      <c r="L1088" s="66">
        <f t="shared" ca="1" si="185"/>
        <v>44</v>
      </c>
      <c r="AH1088" s="11">
        <v>17</v>
      </c>
      <c r="AI1088" s="2">
        <v>2500.0000000000277</v>
      </c>
      <c r="AJ1088" s="2">
        <v>4.9741883681838353</v>
      </c>
      <c r="AK1088" s="2"/>
      <c r="AL1088" s="29">
        <v>647.04761275629926</v>
      </c>
      <c r="AM1088" s="2">
        <v>-2414.8145657227001</v>
      </c>
      <c r="AN1088" s="51" t="s">
        <v>22</v>
      </c>
      <c r="AO1088" s="2">
        <v>61.823659541600001</v>
      </c>
      <c r="AP1088" s="2">
        <v>53.738753809199999</v>
      </c>
      <c r="AQ1088" s="65">
        <v>-5.7996955856000003</v>
      </c>
      <c r="AR1088" s="63">
        <v>1.2353993441</v>
      </c>
      <c r="AS1088" s="66">
        <v>38</v>
      </c>
    </row>
    <row r="1089" spans="1:45" ht="13.5" thickBot="1" x14ac:dyDescent="0.25">
      <c r="A1089" s="11">
        <v>17</v>
      </c>
      <c r="B1089" s="2">
        <v>2500</v>
      </c>
      <c r="C1089" s="2">
        <v>5.759586531581288</v>
      </c>
      <c r="D1089" s="2"/>
      <c r="E1089" s="29">
        <f t="shared" si="179"/>
        <v>2165.0635094610971</v>
      </c>
      <c r="F1089" s="2">
        <f t="shared" si="177"/>
        <v>-1249.9999999999991</v>
      </c>
      <c r="G1089" s="49" t="s">
        <v>20</v>
      </c>
      <c r="H1089" s="2">
        <v>73.845577241800001</v>
      </c>
      <c r="I1089" s="2">
        <v>23.407264699799999</v>
      </c>
      <c r="J1089" s="65">
        <f ca="1">INDEX(OFFSET(G1027,L1088,0,64-L1088,2),MATCH("зигзаг",OFFSET(G1027,L1088,0,64-L1088,1),0),2)</f>
        <v>21.405594994099999</v>
      </c>
      <c r="K1089" s="63">
        <f ca="1">INDEX(H1027:I1090,MATCH(J1089,H1027:H1090,0),2)</f>
        <v>17.187182564499999</v>
      </c>
      <c r="L1089" s="66">
        <f t="shared" ca="1" si="185"/>
        <v>49</v>
      </c>
      <c r="AH1089" s="11">
        <v>17</v>
      </c>
      <c r="AI1089" s="2">
        <v>2500</v>
      </c>
      <c r="AJ1089" s="2">
        <v>5.2359877559829879</v>
      </c>
      <c r="AK1089" s="2"/>
      <c r="AL1089" s="29">
        <v>1249.9999999999984</v>
      </c>
      <c r="AM1089" s="2">
        <v>-2165.0635094610975</v>
      </c>
      <c r="AN1089" s="50" t="s">
        <v>19</v>
      </c>
      <c r="AO1089" s="2">
        <v>45.664983156200002</v>
      </c>
      <c r="AP1089" s="2">
        <v>41.131825366900003</v>
      </c>
      <c r="AQ1089" s="65">
        <v>64.330748701999994</v>
      </c>
      <c r="AR1089" s="63">
        <v>-17.837398929999999</v>
      </c>
      <c r="AS1089" s="66">
        <v>41</v>
      </c>
    </row>
    <row r="1090" spans="1:45" ht="13.5" thickBot="1" x14ac:dyDescent="0.25">
      <c r="A1090" s="11">
        <v>17</v>
      </c>
      <c r="B1090" s="2">
        <v>2500.0000000000277</v>
      </c>
      <c r="C1090" s="2">
        <v>6.0213859193804407</v>
      </c>
      <c r="D1090" s="2"/>
      <c r="E1090" s="29">
        <f t="shared" si="179"/>
        <v>2414.8145657226996</v>
      </c>
      <c r="F1090" s="2">
        <f t="shared" si="177"/>
        <v>-647.0476127563004</v>
      </c>
      <c r="G1090" s="51" t="s">
        <v>22</v>
      </c>
      <c r="H1090" s="2">
        <v>54.745172605800001</v>
      </c>
      <c r="I1090" s="2">
        <v>26.0249966252</v>
      </c>
      <c r="J1090" s="78">
        <f ca="1">INDEX(OFFSET(G1027,L1089,0,64-L1089,2),MATCH("зигзаг",OFFSET(G1027,L1089,0,64-L1089,1),0),2)</f>
        <v>46.869971511800003</v>
      </c>
      <c r="K1090" s="63">
        <f ca="1">INDEX(H1027:I1090,MATCH(J1090,H1027:H1090,0),2)</f>
        <v>62.8561814129</v>
      </c>
      <c r="L1090" s="69">
        <f t="shared" ca="1" si="185"/>
        <v>54</v>
      </c>
      <c r="AH1090" s="11">
        <v>17</v>
      </c>
      <c r="AI1090" s="2">
        <v>2500.0000000000441</v>
      </c>
      <c r="AJ1090" s="2">
        <v>5.497787143782138</v>
      </c>
      <c r="AK1090" s="2"/>
      <c r="AL1090" s="29">
        <v>1767.7669529663995</v>
      </c>
      <c r="AM1090" s="2">
        <v>-1767.7669529664004</v>
      </c>
      <c r="AN1090" s="53" t="s">
        <v>24</v>
      </c>
      <c r="AO1090" s="2">
        <v>58.186321101799997</v>
      </c>
      <c r="AP1090" s="2">
        <v>36.384739383599999</v>
      </c>
      <c r="AQ1090" s="65">
        <v>101.48630534039999</v>
      </c>
      <c r="AR1090" s="63">
        <v>37.238879495200003</v>
      </c>
      <c r="AS1090" s="66">
        <v>44</v>
      </c>
    </row>
    <row r="1091" spans="1:45" ht="13.5" thickBot="1" x14ac:dyDescent="0.25">
      <c r="A1091" s="18">
        <v>18</v>
      </c>
      <c r="B1091" s="10">
        <v>833.33333333329995</v>
      </c>
      <c r="C1091" s="10">
        <v>0</v>
      </c>
      <c r="D1091" s="85"/>
      <c r="E1091" s="29">
        <f t="shared" si="179"/>
        <v>833.33333333329995</v>
      </c>
      <c r="F1091" s="2">
        <f t="shared" si="177"/>
        <v>0</v>
      </c>
      <c r="G1091" s="48" t="s">
        <v>21</v>
      </c>
      <c r="H1091" s="10">
        <v>-0.63974538089999999</v>
      </c>
      <c r="I1091" s="10">
        <v>89.508824114600003</v>
      </c>
      <c r="J1091" s="76">
        <f ca="1">INDEX(G1091:H1154,MATCH("ВертЛиния",OFFSET(G1091,0,0,64,1),0),2)</f>
        <v>-0.63974538089999999</v>
      </c>
      <c r="K1091" s="63">
        <f ca="1">INDEX(H1091:I1154,MATCH(J1091,H1091:H1154,0),2)</f>
        <v>89.508824114600003</v>
      </c>
      <c r="L1091" s="64">
        <f>MATCH("ВертЛиния",$G$131:$G$194,0)</f>
        <v>1</v>
      </c>
      <c r="Y1091" s="86"/>
      <c r="AH1091" s="11">
        <v>17</v>
      </c>
      <c r="AI1091" s="2">
        <v>2500</v>
      </c>
      <c r="AJ1091" s="2">
        <v>5.759586531581288</v>
      </c>
      <c r="AK1091" s="2"/>
      <c r="AL1091" s="29">
        <v>2165.0635094610971</v>
      </c>
      <c r="AM1091" s="2">
        <v>-1249.9999999999991</v>
      </c>
      <c r="AN1091" s="49" t="s">
        <v>20</v>
      </c>
      <c r="AO1091" s="2">
        <v>73.845577241800001</v>
      </c>
      <c r="AP1091" s="2">
        <v>23.407264699799999</v>
      </c>
      <c r="AQ1091" s="65">
        <v>21.405594994099999</v>
      </c>
      <c r="AR1091" s="63">
        <v>17.187182564499999</v>
      </c>
      <c r="AS1091" s="66">
        <v>49</v>
      </c>
    </row>
    <row r="1092" spans="1:45" ht="13.5" thickBot="1" x14ac:dyDescent="0.25">
      <c r="A1092" s="18">
        <v>18</v>
      </c>
      <c r="B1092" s="10">
        <v>833.33333333334792</v>
      </c>
      <c r="C1092" s="10">
        <v>0.78539816339744839</v>
      </c>
      <c r="D1092" s="10"/>
      <c r="E1092" s="29">
        <f t="shared" si="179"/>
        <v>589.25565098879986</v>
      </c>
      <c r="F1092" s="2">
        <f t="shared" si="177"/>
        <v>589.25565098879997</v>
      </c>
      <c r="G1092" s="49" t="s">
        <v>20</v>
      </c>
      <c r="H1092" s="10">
        <v>69.878928924500002</v>
      </c>
      <c r="I1092" s="10">
        <v>90.920155506300006</v>
      </c>
      <c r="J1092" s="65">
        <f ca="1">INDEX(OFFSET(G1091,L1091,0,64-L1091,2),MATCH("ВертЛиния",OFFSET(G1091,L1091,0,64-L1091,1),0),2)</f>
        <v>64.422485123900003</v>
      </c>
      <c r="K1092" s="63">
        <f ca="1">INDEX(H1091:I1154,MATCH(J1092,H1091:H1154,0),2)</f>
        <v>79.916877924600001</v>
      </c>
      <c r="L1092" s="66">
        <f ca="1">MATCH("ВертЛиния",OFFSET($G$131,L1091,0,64-L1091,1),0)+L1091</f>
        <v>25</v>
      </c>
      <c r="AH1092" s="11">
        <v>17</v>
      </c>
      <c r="AI1092" s="2">
        <v>2500.0000000000277</v>
      </c>
      <c r="AJ1092" s="2">
        <v>6.0213859193804407</v>
      </c>
      <c r="AK1092" s="2"/>
      <c r="AL1092" s="29">
        <v>2414.8145657226996</v>
      </c>
      <c r="AM1092" s="2">
        <v>-647.0476127563004</v>
      </c>
      <c r="AN1092" s="51" t="s">
        <v>22</v>
      </c>
      <c r="AO1092" s="2">
        <v>54.745172605800001</v>
      </c>
      <c r="AP1092" s="2">
        <v>26.0249966252</v>
      </c>
      <c r="AQ1092" s="78">
        <v>46.869971511800003</v>
      </c>
      <c r="AR1092" s="63">
        <v>62.8561814129</v>
      </c>
      <c r="AS1092" s="69">
        <v>54</v>
      </c>
    </row>
    <row r="1093" spans="1:45" ht="13.5" thickBot="1" x14ac:dyDescent="0.25">
      <c r="A1093" s="18">
        <v>18</v>
      </c>
      <c r="B1093" s="10">
        <v>833.33333333329995</v>
      </c>
      <c r="C1093" s="10">
        <v>1.5707963267948966</v>
      </c>
      <c r="D1093" s="10"/>
      <c r="E1093" s="29">
        <f t="shared" si="179"/>
        <v>5.104785228785712E-14</v>
      </c>
      <c r="F1093" s="2">
        <f t="shared" ref="F1093:F1156" si="186">B1093*SIN(C1093)</f>
        <v>833.33333333329995</v>
      </c>
      <c r="G1093" s="50" t="s">
        <v>19</v>
      </c>
      <c r="H1093" s="10">
        <v>78.956616603699999</v>
      </c>
      <c r="I1093" s="10">
        <v>80.970954324399997</v>
      </c>
      <c r="J1093" s="65">
        <f ca="1">INDEX(OFFSET(G1091,L1092,0,64-L1092,2),MATCH("ВертЛиния",OFFSET(G1091,L1092,0,64-L1092,1),0),2)</f>
        <v>78.421610372900005</v>
      </c>
      <c r="K1093" s="63">
        <f ca="1">INDEX(H1091:I1154,MATCH(J1093,H1091:H1154,0),2)</f>
        <v>68.001940949300007</v>
      </c>
      <c r="L1093" s="66">
        <f t="shared" ref="L1093:L1097" ca="1" si="187">MATCH("ВертЛиния",OFFSET($G$131,L1092,0,64-L1092,1),0)+L1092</f>
        <v>29</v>
      </c>
    </row>
    <row r="1094" spans="1:45" ht="13.5" thickBot="1" x14ac:dyDescent="0.25">
      <c r="A1094" s="18">
        <v>18</v>
      </c>
      <c r="B1094" s="10">
        <v>833.33333333334792</v>
      </c>
      <c r="C1094" s="10">
        <v>2.3561944901923448</v>
      </c>
      <c r="D1094" s="10"/>
      <c r="E1094" s="29">
        <f t="shared" si="179"/>
        <v>-589.25565098879986</v>
      </c>
      <c r="F1094" s="2">
        <f t="shared" si="186"/>
        <v>589.25565098879997</v>
      </c>
      <c r="G1094" s="51" t="s">
        <v>22</v>
      </c>
      <c r="H1094" s="10">
        <v>18.0399770645</v>
      </c>
      <c r="I1094" s="10">
        <v>35.9631284003</v>
      </c>
      <c r="J1094" s="65">
        <f ca="1">INDEX(OFFSET(G1091,L1093,0,64-L1093,2),MATCH("ВертЛиния",OFFSET(G1091,L1093,0,64-L1093,1),0),2)</f>
        <v>26.040262273300002</v>
      </c>
      <c r="K1094" s="63">
        <f ca="1">INDEX(H1091:I1154,MATCH(J1094,H1091:H1154,0),2)</f>
        <v>50.419986977500002</v>
      </c>
      <c r="L1094" s="66">
        <f t="shared" ca="1" si="187"/>
        <v>39</v>
      </c>
    </row>
    <row r="1095" spans="1:45" ht="13.5" thickBot="1" x14ac:dyDescent="0.25">
      <c r="A1095" s="18">
        <v>18</v>
      </c>
      <c r="B1095" s="10">
        <v>833.33333333329995</v>
      </c>
      <c r="C1095" s="10">
        <v>3.1415926535897931</v>
      </c>
      <c r="D1095" s="10"/>
      <c r="E1095" s="29">
        <f t="shared" ref="E1095:E1158" si="188">B1095*COS(C1095)</f>
        <v>-833.33333333329995</v>
      </c>
      <c r="F1095" s="2">
        <f t="shared" si="186"/>
        <v>1.0209570457571424E-13</v>
      </c>
      <c r="G1095" s="52" t="s">
        <v>23</v>
      </c>
      <c r="H1095" s="10">
        <v>45.092278745400002</v>
      </c>
      <c r="I1095" s="10">
        <v>18.2856555547</v>
      </c>
      <c r="J1095" s="65">
        <f ca="1">INDEX(OFFSET(G1091,L1094,0,64-L1094,2),MATCH("ВертЛиния",OFFSET(G1091,L1094,0,64-L1094,1),0),2)</f>
        <v>50.512412591900002</v>
      </c>
      <c r="K1095" s="63">
        <f ca="1">INDEX(H1091:I1154,MATCH(J1095,H1091:H1154,0),2)</f>
        <v>77.679329952800003</v>
      </c>
      <c r="L1095" s="66">
        <f t="shared" ca="1" si="187"/>
        <v>53</v>
      </c>
    </row>
    <row r="1096" spans="1:45" ht="13.5" thickBot="1" x14ac:dyDescent="0.25">
      <c r="A1096" s="18">
        <v>18</v>
      </c>
      <c r="B1096" s="10">
        <v>833.33333333334792</v>
      </c>
      <c r="C1096" s="10">
        <v>3.9269908169872414</v>
      </c>
      <c r="D1096" s="10"/>
      <c r="E1096" s="29">
        <f t="shared" si="188"/>
        <v>-589.25565098880008</v>
      </c>
      <c r="F1096" s="2">
        <f t="shared" si="186"/>
        <v>-589.25565098879986</v>
      </c>
      <c r="G1096" s="53" t="s">
        <v>24</v>
      </c>
      <c r="H1096" s="10">
        <v>50.8196803242</v>
      </c>
      <c r="I1096" s="10">
        <v>21.6239815285</v>
      </c>
      <c r="J1096" s="65">
        <f ca="1">INDEX(OFFSET(G1091,L1095,0,64-L1095,2),MATCH("ВертЛиния",OFFSET(G1091,L1095,0,64-L1095,1),0),2)</f>
        <v>-1.2333558442000001</v>
      </c>
      <c r="K1096" s="63">
        <f ca="1">INDEX(H1091:I1154,MATCH(J1096,H1091:H1154,0),2)</f>
        <v>112.3389642926</v>
      </c>
      <c r="L1096" s="66">
        <f t="shared" ca="1" si="187"/>
        <v>56</v>
      </c>
    </row>
    <row r="1097" spans="1:45" ht="13.5" thickBot="1" x14ac:dyDescent="0.25">
      <c r="A1097" s="18">
        <v>18</v>
      </c>
      <c r="B1097" s="10">
        <v>833.33333333329995</v>
      </c>
      <c r="C1097" s="10">
        <v>4.7123889803846897</v>
      </c>
      <c r="D1097" s="10"/>
      <c r="E1097" s="29">
        <f t="shared" si="188"/>
        <v>-1.5314355686357137E-13</v>
      </c>
      <c r="F1097" s="2">
        <f t="shared" si="186"/>
        <v>-833.33333333329995</v>
      </c>
      <c r="G1097" s="50" t="s">
        <v>19</v>
      </c>
      <c r="H1097" s="10">
        <v>21.9381758052</v>
      </c>
      <c r="I1097" s="10">
        <v>13.0357567769</v>
      </c>
      <c r="J1097" s="65">
        <f ca="1">INDEX(OFFSET(G1091,L1096,0,64-L1096,2),MATCH("ВертЛиния",OFFSET(G1091,L1096,0,64-L1096,1),0),2)</f>
        <v>19.674327504499999</v>
      </c>
      <c r="K1097" s="63">
        <f ca="1">INDEX(H1091:I1154,MATCH(J1097,H1091:H1154,0),2)</f>
        <v>86.104318427500004</v>
      </c>
      <c r="L1097" s="66">
        <f t="shared" ca="1" si="187"/>
        <v>59</v>
      </c>
    </row>
    <row r="1098" spans="1:45" ht="13.5" thickBot="1" x14ac:dyDescent="0.25">
      <c r="A1098" s="18">
        <v>18</v>
      </c>
      <c r="B1098" s="10">
        <v>833.33333333334792</v>
      </c>
      <c r="C1098" s="10">
        <v>5.497787143782138</v>
      </c>
      <c r="D1098" s="10"/>
      <c r="E1098" s="29">
        <f t="shared" si="188"/>
        <v>589.25565098879974</v>
      </c>
      <c r="F1098" s="2">
        <f t="shared" si="186"/>
        <v>-589.25565098880008</v>
      </c>
      <c r="G1098" s="54" t="s">
        <v>25</v>
      </c>
      <c r="H1098" s="10">
        <v>104.6928598155</v>
      </c>
      <c r="I1098" s="10">
        <v>98.498121027699995</v>
      </c>
      <c r="J1098" s="71">
        <f ca="1">INDEX(G1091:H1154,MATCH("Треугольник",OFFSET(G1091,0,0,64,1),0),2)</f>
        <v>69.878928924500002</v>
      </c>
      <c r="K1098" s="63">
        <f ca="1">INDEX(H1091:I1154,MATCH(J1098,H1091:H1154,0),2)</f>
        <v>90.920155506300006</v>
      </c>
      <c r="L1098" s="64">
        <f>MATCH("Треугольник",$G$131:G1154,0)</f>
        <v>2</v>
      </c>
    </row>
    <row r="1099" spans="1:45" ht="13.5" thickBot="1" x14ac:dyDescent="0.25">
      <c r="A1099" s="18">
        <v>18</v>
      </c>
      <c r="B1099" s="10">
        <v>1388.8888888889001</v>
      </c>
      <c r="C1099" s="10">
        <v>0</v>
      </c>
      <c r="D1099" s="10"/>
      <c r="E1099" s="29">
        <f t="shared" si="188"/>
        <v>1388.8888888889001</v>
      </c>
      <c r="F1099" s="2">
        <f t="shared" si="186"/>
        <v>0</v>
      </c>
      <c r="G1099" s="53" t="s">
        <v>24</v>
      </c>
      <c r="H1099" s="10">
        <v>19.097525430600001</v>
      </c>
      <c r="I1099" s="10">
        <v>-13.101698623100001</v>
      </c>
      <c r="J1099" s="72">
        <f ca="1">INDEX(OFFSET(G1091,L1098,0,64-L1098,2),MATCH("Треугольник",OFFSET(G1091,L1098,0,64-L1098,1),0),2)</f>
        <v>2.6559527276999999</v>
      </c>
      <c r="K1099" s="63">
        <f ca="1">INDEX(H1091:I1154,MATCH(J1099,H1091:H1154,0),2)</f>
        <v>-6.5437040831999997</v>
      </c>
      <c r="L1099" s="66">
        <f ca="1">MATCH("Треугольник",OFFSET($G$67,L1098,0,64-L1098,1),0)+L1098</f>
        <v>14</v>
      </c>
    </row>
    <row r="1100" spans="1:45" ht="13.5" thickBot="1" x14ac:dyDescent="0.25">
      <c r="A1100" s="18">
        <v>18</v>
      </c>
      <c r="B1100" s="10">
        <v>1388.8888888889305</v>
      </c>
      <c r="C1100" s="10">
        <v>0.48332194670611478</v>
      </c>
      <c r="D1100" s="10"/>
      <c r="E1100" s="29">
        <f t="shared" si="188"/>
        <v>1229.8000356294997</v>
      </c>
      <c r="F1100" s="2">
        <f t="shared" si="186"/>
        <v>645.44885006080005</v>
      </c>
      <c r="G1100" s="51" t="s">
        <v>22</v>
      </c>
      <c r="H1100" s="10">
        <v>74.081775458600006</v>
      </c>
      <c r="I1100" s="10">
        <v>51.745213299</v>
      </c>
      <c r="J1100" s="72">
        <f ca="1">INDEX(OFFSET(G1091,L1099,0,64-L1099,2),MATCH("Треугольник",OFFSET(G1091,L1099,0,64-L1099,1),0),2)</f>
        <v>14.436153642500001</v>
      </c>
      <c r="K1100" s="63">
        <f ca="1">INDEX(H1091:I1154,MATCH(J1100,H1091:H1154,0),2)</f>
        <v>23.8377805983</v>
      </c>
      <c r="L1100" s="66">
        <f t="shared" ref="L1100:L1106" ca="1" si="189">MATCH("Треугольник",OFFSET($G$67,L1099,0,64-L1099,1),0)+L1099</f>
        <v>18</v>
      </c>
    </row>
    <row r="1101" spans="1:45" ht="13.5" thickBot="1" x14ac:dyDescent="0.25">
      <c r="A1101" s="18">
        <v>18</v>
      </c>
      <c r="B1101" s="10">
        <v>1388.8888888888798</v>
      </c>
      <c r="C1101" s="10">
        <v>0.96664389341222468</v>
      </c>
      <c r="D1101" s="10"/>
      <c r="E1101" s="29">
        <f t="shared" si="188"/>
        <v>788.97881490440011</v>
      </c>
      <c r="F1101" s="2">
        <f t="shared" si="186"/>
        <v>1143.0331470745</v>
      </c>
      <c r="G1101" s="52" t="s">
        <v>23</v>
      </c>
      <c r="H1101" s="10">
        <v>10.1154057017</v>
      </c>
      <c r="I1101" s="10">
        <v>50.511016243599997</v>
      </c>
      <c r="J1101" s="72">
        <f ca="1">INDEX(OFFSET(G1091,L1100,0,64-L1100,2),MATCH("Треугольник",OFFSET(G1091,L1100,0,64-L1100,1),0),2)</f>
        <v>6.3871253040999996</v>
      </c>
      <c r="K1101" s="63">
        <f ca="1">INDEX(H1091:I1154,MATCH(J1101,H1091:H1154,0),2)</f>
        <v>108.86774111299999</v>
      </c>
      <c r="L1101" s="66">
        <f t="shared" ca="1" si="189"/>
        <v>22</v>
      </c>
    </row>
    <row r="1102" spans="1:45" ht="13.5" thickBot="1" x14ac:dyDescent="0.25">
      <c r="A1102" s="18">
        <v>18</v>
      </c>
      <c r="B1102" s="10">
        <v>1388.8888888889062</v>
      </c>
      <c r="C1102" s="10">
        <v>1.4499658401183457</v>
      </c>
      <c r="D1102" s="10"/>
      <c r="E1102" s="29">
        <f t="shared" si="188"/>
        <v>167.41205591020108</v>
      </c>
      <c r="F1102" s="2">
        <f t="shared" si="186"/>
        <v>1378.7623251361999</v>
      </c>
      <c r="G1102" s="54" t="s">
        <v>25</v>
      </c>
      <c r="H1102" s="10">
        <v>11.9995013206</v>
      </c>
      <c r="I1102" s="10">
        <v>61.375354462200001</v>
      </c>
      <c r="J1102" s="72">
        <f ca="1">INDEX(OFFSET(G1091,L1101,0,64-L1101,2),MATCH("Треугольник",OFFSET(G1091,L1101,0,64-L1101,1),0),2)</f>
        <v>47.304245616800003</v>
      </c>
      <c r="K1102" s="63">
        <f ca="1">INDEX(H1091:I1154,MATCH(J1102,H1091:H1154,0),2)</f>
        <v>68.408342826199998</v>
      </c>
      <c r="L1102" s="66">
        <f t="shared" ca="1" si="189"/>
        <v>32</v>
      </c>
    </row>
    <row r="1103" spans="1:45" ht="13.5" thickBot="1" x14ac:dyDescent="0.25">
      <c r="A1103" s="18">
        <v>18</v>
      </c>
      <c r="B1103" s="10">
        <v>1388.8888888888882</v>
      </c>
      <c r="C1103" s="10">
        <v>1.9332877868245057</v>
      </c>
      <c r="D1103" s="10"/>
      <c r="E1103" s="29">
        <f t="shared" si="188"/>
        <v>-492.50678755909991</v>
      </c>
      <c r="F1103" s="2">
        <f t="shared" si="186"/>
        <v>1298.6336703964002</v>
      </c>
      <c r="G1103" s="53" t="s">
        <v>24</v>
      </c>
      <c r="H1103" s="10">
        <v>40.954663911300003</v>
      </c>
      <c r="I1103" s="10">
        <v>28.982323551499999</v>
      </c>
      <c r="J1103" s="72">
        <f ca="1">INDEX(OFFSET(G1091,L1102,0,64-L1102,2),MATCH("Треугольник",OFFSET(G1091,L1102,0,64-L1102,1),0),2)</f>
        <v>72.5310201363</v>
      </c>
      <c r="K1103" s="63">
        <f ca="1">INDEX(H1091:I1154,MATCH(J1103,H1091:H1154,0),2)</f>
        <v>113.9576932841</v>
      </c>
      <c r="L1103" s="66">
        <f t="shared" ca="1" si="189"/>
        <v>37</v>
      </c>
    </row>
    <row r="1104" spans="1:45" ht="13.5" thickBot="1" x14ac:dyDescent="0.25">
      <c r="A1104" s="18">
        <v>18</v>
      </c>
      <c r="B1104" s="10">
        <v>1388.8888888889221</v>
      </c>
      <c r="C1104" s="10">
        <v>2.4166097335306356</v>
      </c>
      <c r="D1104" s="10"/>
      <c r="E1104" s="29">
        <f t="shared" si="188"/>
        <v>-1039.5982613487997</v>
      </c>
      <c r="F1104" s="2">
        <f t="shared" si="186"/>
        <v>921.00369200110015</v>
      </c>
      <c r="G1104" s="49" t="s">
        <v>20</v>
      </c>
      <c r="H1104" s="10">
        <v>2.6559527276999999</v>
      </c>
      <c r="I1104" s="10">
        <v>-6.5437040831999997</v>
      </c>
      <c r="J1104" s="72">
        <f ca="1">INDEX(OFFSET(G1091,L1103,0,64-L1103,2),MATCH("Треугольник",OFFSET(G1091,L1103,0,64-L1103,1),0),2)</f>
        <v>139.44549084990001</v>
      </c>
      <c r="K1104" s="63">
        <f ca="1">INDEX(H1091:I1154,MATCH(J1104,H1091:H1154,0),2)</f>
        <v>143.8745967534</v>
      </c>
      <c r="L1104" s="66">
        <f t="shared" ca="1" si="189"/>
        <v>43</v>
      </c>
    </row>
    <row r="1105" spans="1:87" ht="13.5" thickBot="1" x14ac:dyDescent="0.25">
      <c r="A1105" s="18">
        <v>18</v>
      </c>
      <c r="B1105" s="10">
        <v>1388.8888888888732</v>
      </c>
      <c r="C1105" s="10">
        <v>2.8999316802366941</v>
      </c>
      <c r="D1105" s="10"/>
      <c r="E1105" s="29">
        <f t="shared" si="188"/>
        <v>-1348.5303019805999</v>
      </c>
      <c r="F1105" s="2">
        <f t="shared" si="186"/>
        <v>332.38286706610012</v>
      </c>
      <c r="G1105" s="54" t="s">
        <v>25</v>
      </c>
      <c r="H1105" s="10">
        <v>51.067082706400001</v>
      </c>
      <c r="I1105" s="10">
        <v>22.485345033400002</v>
      </c>
      <c r="J1105" s="72">
        <f ca="1">INDEX(OFFSET(G1091,L1104,0,64-L1104,2),MATCH("Треугольник",OFFSET(G1091,L1104,0,64-L1104,1),0),2)</f>
        <v>-22.7515897382</v>
      </c>
      <c r="K1105" s="63">
        <f ca="1">INDEX(H1091:I1154,MATCH(J1105,H1091:H1154,0),2)</f>
        <v>13.4491225668</v>
      </c>
      <c r="L1105" s="66">
        <f t="shared" ca="1" si="189"/>
        <v>47</v>
      </c>
    </row>
    <row r="1106" spans="1:87" ht="13.5" thickBot="1" x14ac:dyDescent="0.25">
      <c r="A1106" s="18">
        <v>18</v>
      </c>
      <c r="B1106" s="10">
        <v>1388.8888888888732</v>
      </c>
      <c r="C1106" s="10">
        <v>3.3832536269428921</v>
      </c>
      <c r="D1106" s="10"/>
      <c r="E1106" s="29">
        <f t="shared" si="188"/>
        <v>-1348.5303019806001</v>
      </c>
      <c r="F1106" s="2">
        <f t="shared" si="186"/>
        <v>-332.38286706609972</v>
      </c>
      <c r="G1106" s="50" t="s">
        <v>19</v>
      </c>
      <c r="H1106" s="10">
        <v>55.522505183100002</v>
      </c>
      <c r="I1106" s="10">
        <v>90.427808273699995</v>
      </c>
      <c r="J1106" s="72">
        <f ca="1">INDEX(OFFSET(G1091,L1105,0,64-L1105,2),MATCH("Треугольник",OFFSET(G1091,L1105,0,64-L1105,1),0),2)</f>
        <v>91.221780756599998</v>
      </c>
      <c r="K1106" s="63">
        <f ca="1">INDEX(H1091:I1154,MATCH(J1106,H1091:H1154,0),2)</f>
        <v>52.627622810799998</v>
      </c>
      <c r="L1106" s="69">
        <f t="shared" ca="1" si="189"/>
        <v>63</v>
      </c>
    </row>
    <row r="1107" spans="1:87" ht="13.5" thickBot="1" x14ac:dyDescent="0.25">
      <c r="A1107" s="18">
        <v>18</v>
      </c>
      <c r="B1107" s="10">
        <v>1388.8888888889221</v>
      </c>
      <c r="C1107" s="10">
        <v>3.8665755736489507</v>
      </c>
      <c r="D1107" s="10"/>
      <c r="E1107" s="29">
        <f t="shared" si="188"/>
        <v>-1039.5982613488</v>
      </c>
      <c r="F1107" s="2">
        <f t="shared" si="186"/>
        <v>-921.00369200109981</v>
      </c>
      <c r="G1107" s="51" t="s">
        <v>22</v>
      </c>
      <c r="H1107" s="10">
        <v>54.9947296442</v>
      </c>
      <c r="I1107" s="10">
        <v>101.08791839360001</v>
      </c>
      <c r="J1107" s="62">
        <f ca="1">INDEX(G1091:H1154,MATCH("Круг",OFFSET(G1091,0,0,64,1),0),2)</f>
        <v>78.956616603699999</v>
      </c>
      <c r="K1107" s="63">
        <f ca="1">INDEX(H1091:I1154,MATCH(J1107,H1091:H1154,0),2)</f>
        <v>80.970954324399997</v>
      </c>
      <c r="L1107" s="64">
        <f>MATCH("Круг",$G$131:$G$194,0)</f>
        <v>3</v>
      </c>
      <c r="BO1107" s="101"/>
      <c r="BP1107" s="102"/>
      <c r="BQ1107" s="102"/>
      <c r="BR1107" s="102"/>
      <c r="BS1107" s="102"/>
      <c r="BT1107" s="102"/>
      <c r="BU1107" s="102"/>
      <c r="BV1107" s="102"/>
      <c r="BW1107" s="102"/>
      <c r="BX1107" s="102"/>
      <c r="BY1107" s="102"/>
      <c r="BZ1107" s="102"/>
      <c r="CA1107" s="102"/>
      <c r="CB1107" s="102"/>
      <c r="CC1107" s="102"/>
      <c r="CD1107" s="102"/>
      <c r="CE1107" s="102"/>
      <c r="CF1107" s="102"/>
      <c r="CG1107" s="102"/>
      <c r="CH1107" s="102"/>
      <c r="CI1107" s="103"/>
    </row>
    <row r="1108" spans="1:87" ht="13.5" thickBot="1" x14ac:dyDescent="0.25">
      <c r="A1108" s="18">
        <v>18</v>
      </c>
      <c r="B1108" s="10">
        <v>1388.8888888888882</v>
      </c>
      <c r="C1108" s="10">
        <v>4.3498975203550803</v>
      </c>
      <c r="D1108" s="10"/>
      <c r="E1108" s="29">
        <f t="shared" si="188"/>
        <v>-492.50678755910047</v>
      </c>
      <c r="F1108" s="2">
        <f t="shared" si="186"/>
        <v>-1298.6336703964</v>
      </c>
      <c r="G1108" s="49" t="s">
        <v>20</v>
      </c>
      <c r="H1108" s="10">
        <v>14.436153642500001</v>
      </c>
      <c r="I1108" s="10">
        <v>23.8377805983</v>
      </c>
      <c r="J1108" s="65">
        <f ca="1">INDEX(OFFSET(G1091,L1107,0,64-L1107,2),MATCH("Круг",OFFSET(G1091,L1107,0,64-L1107,1),0),2)</f>
        <v>21.9381758052</v>
      </c>
      <c r="K1108" s="63">
        <f ca="1">INDEX(H1091:I1154,MATCH(J1108,H1091:H1154,0),2)</f>
        <v>13.0357567769</v>
      </c>
      <c r="L1108" s="66">
        <f ca="1">MATCH("Круг",OFFSET($G$131,L1107,0,64-L1107,1),0)+L1107</f>
        <v>7</v>
      </c>
    </row>
    <row r="1109" spans="1:87" ht="13.5" thickBot="1" x14ac:dyDescent="0.25">
      <c r="A1109" s="18">
        <v>18</v>
      </c>
      <c r="B1109" s="10">
        <v>1388.8888888889062</v>
      </c>
      <c r="C1109" s="10">
        <v>4.8332194670612409</v>
      </c>
      <c r="D1109" s="10"/>
      <c r="E1109" s="29">
        <f t="shared" si="188"/>
        <v>167.41205591020139</v>
      </c>
      <c r="F1109" s="2">
        <f t="shared" si="186"/>
        <v>-1378.7623251361999</v>
      </c>
      <c r="G1109" s="52" t="s">
        <v>23</v>
      </c>
      <c r="H1109" s="10">
        <v>46.908896354299998</v>
      </c>
      <c r="I1109" s="10">
        <v>37.161922570599998</v>
      </c>
      <c r="J1109" s="65">
        <f ca="1">INDEX(OFFSET(G1091,L1108,0,64-L1108,2),MATCH("Круг",OFFSET(G1091,L1108,0,64-L1108,1),0),2)</f>
        <v>55.522505183100002</v>
      </c>
      <c r="K1109" s="63">
        <f ca="1">INDEX(H1091:I1154,MATCH(J1109,H1091:H1154,0),2)</f>
        <v>90.427808273699995</v>
      </c>
      <c r="L1109" s="66">
        <f t="shared" ref="L1109:L1117" ca="1" si="190">MATCH("Круг",OFFSET($G$131,L1108,0,64-L1108,1),0)+L1108</f>
        <v>16</v>
      </c>
    </row>
    <row r="1110" spans="1:87" ht="13.5" thickBot="1" x14ac:dyDescent="0.25">
      <c r="A1110" s="18">
        <v>18</v>
      </c>
      <c r="B1110" s="10">
        <v>1388.8888888888798</v>
      </c>
      <c r="C1110" s="10">
        <v>5.3165414137673617</v>
      </c>
      <c r="D1110" s="10"/>
      <c r="E1110" s="29">
        <f t="shared" si="188"/>
        <v>788.9788149044</v>
      </c>
      <c r="F1110" s="2">
        <f t="shared" si="186"/>
        <v>-1143.0331470745002</v>
      </c>
      <c r="G1110" s="51" t="s">
        <v>22</v>
      </c>
      <c r="H1110" s="10">
        <v>50.025774140300001</v>
      </c>
      <c r="I1110" s="10">
        <v>103.65859579729999</v>
      </c>
      <c r="J1110" s="65">
        <f ca="1">INDEX(OFFSET(G1091,L1109,0,64-L1109,2),MATCH("Круг",OFFSET(G1091,L1109,0,64-L1109,1),0),2)</f>
        <v>35.529520444900001</v>
      </c>
      <c r="K1110" s="63">
        <f ca="1">INDEX(H1091:I1154,MATCH(J1110,H1091:H1154,0),2)</f>
        <v>44.394077108099999</v>
      </c>
      <c r="L1110" s="66">
        <f t="shared" ca="1" si="190"/>
        <v>21</v>
      </c>
    </row>
    <row r="1111" spans="1:87" ht="13.5" thickBot="1" x14ac:dyDescent="0.25">
      <c r="A1111" s="18">
        <v>18</v>
      </c>
      <c r="B1111" s="10">
        <v>1388.8888888889305</v>
      </c>
      <c r="C1111" s="10">
        <v>5.7998633604734717</v>
      </c>
      <c r="D1111" s="10"/>
      <c r="E1111" s="29">
        <f t="shared" si="188"/>
        <v>1229.8000356294997</v>
      </c>
      <c r="F1111" s="2">
        <f t="shared" si="186"/>
        <v>-645.44885006079994</v>
      </c>
      <c r="G1111" s="50" t="s">
        <v>19</v>
      </c>
      <c r="H1111" s="10">
        <v>35.529520444900001</v>
      </c>
      <c r="I1111" s="10">
        <v>44.394077108099999</v>
      </c>
      <c r="J1111" s="65">
        <f ca="1">INDEX(OFFSET(G1091,L1110,0,64-L1110,2),MATCH("Круг",OFFSET(G1091,L1110,0,64-L1110,1),0),2)</f>
        <v>61.967209447599998</v>
      </c>
      <c r="K1111" s="63">
        <f ca="1">INDEX(H1091:I1154,MATCH(J1111,H1091:H1154,0),2)</f>
        <v>62.4691399668</v>
      </c>
      <c r="L1111" s="66">
        <f t="shared" ca="1" si="190"/>
        <v>23</v>
      </c>
    </row>
    <row r="1112" spans="1:87" ht="13.5" thickBot="1" x14ac:dyDescent="0.25">
      <c r="A1112" s="18">
        <v>18</v>
      </c>
      <c r="B1112" s="10">
        <v>1944.4444444444</v>
      </c>
      <c r="C1112" s="10">
        <v>0</v>
      </c>
      <c r="D1112" s="10"/>
      <c r="E1112" s="29">
        <f t="shared" si="188"/>
        <v>1944.4444444444</v>
      </c>
      <c r="F1112" s="2">
        <f t="shared" si="186"/>
        <v>0</v>
      </c>
      <c r="G1112" s="49" t="s">
        <v>20</v>
      </c>
      <c r="H1112" s="10">
        <v>6.3871253040999996</v>
      </c>
      <c r="I1112" s="10">
        <v>108.86774111299999</v>
      </c>
      <c r="J1112" s="65">
        <f ca="1">INDEX(OFFSET(G1091,L1111,0,64-L1111,2),MATCH("Круг",OFFSET(G1091,L1111,0,64-L1111,1),0),2)</f>
        <v>50.009732142300003</v>
      </c>
      <c r="K1112" s="63">
        <f ca="1">INDEX(H1091:I1154,MATCH(J1112,H1091:H1154,0),2)</f>
        <v>40.358607408700003</v>
      </c>
      <c r="L1112" s="66">
        <f t="shared" ca="1" si="190"/>
        <v>26</v>
      </c>
    </row>
    <row r="1113" spans="1:87" ht="13.5" thickBot="1" x14ac:dyDescent="0.25">
      <c r="A1113" s="18">
        <v>18</v>
      </c>
      <c r="B1113" s="10">
        <v>1944.444444444473</v>
      </c>
      <c r="C1113" s="10">
        <v>0.33069396353575897</v>
      </c>
      <c r="D1113" s="10"/>
      <c r="E1113" s="29">
        <f t="shared" si="188"/>
        <v>1839.0890810845999</v>
      </c>
      <c r="F1113" s="2">
        <f t="shared" si="186"/>
        <v>631.36007900909999</v>
      </c>
      <c r="G1113" s="50" t="s">
        <v>19</v>
      </c>
      <c r="H1113" s="10">
        <v>61.967209447599998</v>
      </c>
      <c r="I1113" s="10">
        <v>62.4691399668</v>
      </c>
      <c r="J1113" s="65">
        <f ca="1">INDEX(OFFSET(G1091,L1112,0,64-L1112,2),MATCH("Круг",OFFSET(G1091,L1112,0,64-L1112,1),0),2)</f>
        <v>28.6250099803</v>
      </c>
      <c r="K1113" s="63">
        <f ca="1">INDEX(H1091:I1154,MATCH(J1113,H1091:H1154,0),2)</f>
        <v>-3.9454669184000002</v>
      </c>
      <c r="L1113" s="66">
        <f t="shared" ca="1" si="190"/>
        <v>30</v>
      </c>
    </row>
    <row r="1114" spans="1:87" ht="13.5" thickBot="1" x14ac:dyDescent="0.25">
      <c r="A1114" s="18">
        <v>18</v>
      </c>
      <c r="B1114" s="10">
        <v>1944.4444444444775</v>
      </c>
      <c r="C1114" s="10">
        <v>0.6613879270715376</v>
      </c>
      <c r="D1114" s="10"/>
      <c r="E1114" s="29">
        <f t="shared" si="188"/>
        <v>1534.4398793819</v>
      </c>
      <c r="F1114" s="2">
        <f t="shared" si="186"/>
        <v>1194.3024968965999</v>
      </c>
      <c r="G1114" s="53" t="s">
        <v>24</v>
      </c>
      <c r="H1114" s="10">
        <v>28.504338386499999</v>
      </c>
      <c r="I1114" s="10">
        <v>27.390110358000001</v>
      </c>
      <c r="J1114" s="65">
        <f ca="1">INDEX(OFFSET(G1091,L1113,0,64-L1113,2),MATCH("Круг",OFFSET(G1091,L1113,0,64-L1113,1),0),2)</f>
        <v>0.94407569619999998</v>
      </c>
      <c r="K1114" s="63">
        <f ca="1">INDEX(H1091:I1154,MATCH(J1114,H1091:H1154,0),2)</f>
        <v>72.555454066799996</v>
      </c>
      <c r="L1114" s="66">
        <f t="shared" ca="1" si="190"/>
        <v>34</v>
      </c>
    </row>
    <row r="1115" spans="1:87" ht="13.5" thickBot="1" x14ac:dyDescent="0.25">
      <c r="A1115" s="18">
        <v>18</v>
      </c>
      <c r="B1115" s="10">
        <v>1944.4444444444632</v>
      </c>
      <c r="C1115" s="10">
        <v>0.99208189060729379</v>
      </c>
      <c r="D1115" s="10"/>
      <c r="E1115" s="29">
        <f t="shared" si="188"/>
        <v>1063.5103074603001</v>
      </c>
      <c r="F1115" s="2">
        <f t="shared" si="186"/>
        <v>1627.8237077327001</v>
      </c>
      <c r="G1115" s="48" t="s">
        <v>21</v>
      </c>
      <c r="H1115" s="10">
        <v>64.422485123900003</v>
      </c>
      <c r="I1115" s="10">
        <v>79.916877924600001</v>
      </c>
      <c r="J1115" s="65">
        <f ca="1">INDEX(OFFSET(G1091,L1114,0,64-L1114,2),MATCH("Круг",OFFSET(G1091,L1114,0,64-L1114,1),0),2)</f>
        <v>12.118656626</v>
      </c>
      <c r="K1115" s="63">
        <f ca="1">INDEX(H1091:I1154,MATCH(J1115,H1091:H1154,0),2)</f>
        <v>17.116235025999998</v>
      </c>
      <c r="L1115" s="66">
        <f t="shared" ca="1" si="190"/>
        <v>48</v>
      </c>
    </row>
    <row r="1116" spans="1:87" ht="13.5" thickBot="1" x14ac:dyDescent="0.25">
      <c r="A1116" s="18">
        <v>18</v>
      </c>
      <c r="B1116" s="10">
        <v>1944.4444444444548</v>
      </c>
      <c r="C1116" s="10">
        <v>1.3227758541430534</v>
      </c>
      <c r="D1116" s="10"/>
      <c r="E1116" s="29">
        <f t="shared" si="188"/>
        <v>477.33289166270038</v>
      </c>
      <c r="F1116" s="2">
        <f t="shared" si="186"/>
        <v>1884.9449615486999</v>
      </c>
      <c r="G1116" s="50" t="s">
        <v>19</v>
      </c>
      <c r="H1116" s="10">
        <v>50.009732142300003</v>
      </c>
      <c r="I1116" s="10">
        <v>40.358607408700003</v>
      </c>
      <c r="J1116" s="65">
        <f ca="1">INDEX(OFFSET(G1091,L1115,0,64-L1115,2),MATCH("Круг",OFFSET(G1091,L1115,0,64-L1115,1),0),2)</f>
        <v>63.490784411900002</v>
      </c>
      <c r="K1116" s="63">
        <f ca="1">INDEX(H1091:I1154,MATCH(J1116,H1091:H1154,0),2)</f>
        <v>111.4232382552</v>
      </c>
      <c r="L1116" s="66">
        <f t="shared" ca="1" si="190"/>
        <v>58</v>
      </c>
    </row>
    <row r="1117" spans="1:87" ht="13.5" thickBot="1" x14ac:dyDescent="0.25">
      <c r="A1117" s="18">
        <v>18</v>
      </c>
      <c r="B1117" s="10">
        <v>1944.4444444444389</v>
      </c>
      <c r="C1117" s="10">
        <v>1.6534698176788196</v>
      </c>
      <c r="D1117" s="10"/>
      <c r="E1117" s="29">
        <f t="shared" si="188"/>
        <v>-160.57094952949794</v>
      </c>
      <c r="F1117" s="2">
        <f t="shared" si="186"/>
        <v>1937.8031808462999</v>
      </c>
      <c r="G1117" s="51" t="s">
        <v>22</v>
      </c>
      <c r="H1117" s="10">
        <v>52.258024312300002</v>
      </c>
      <c r="I1117" s="10">
        <v>60.921716956799997</v>
      </c>
      <c r="J1117" s="65">
        <f ca="1">INDEX(OFFSET(G1091,L1116,0,64-L1116,2),MATCH("Круг",OFFSET(G1091,L1116,0,64-L1116,1),0),2)</f>
        <v>6.9593211521000002</v>
      </c>
      <c r="K1117" s="63">
        <f ca="1">INDEX(H1091:I1154,MATCH(J1117,H1091:H1154,0),2)</f>
        <v>84.557222721599999</v>
      </c>
      <c r="L1117" s="66">
        <f t="shared" ca="1" si="190"/>
        <v>61</v>
      </c>
    </row>
    <row r="1118" spans="1:87" ht="13.5" thickBot="1" x14ac:dyDescent="0.25">
      <c r="A1118" s="18">
        <v>18</v>
      </c>
      <c r="B1118" s="10">
        <v>1944.4444444444059</v>
      </c>
      <c r="C1118" s="10">
        <v>1.9841637812146047</v>
      </c>
      <c r="D1118" s="10"/>
      <c r="E1118" s="29">
        <f t="shared" si="188"/>
        <v>-781.07443682520011</v>
      </c>
      <c r="F1118" s="2">
        <f t="shared" si="186"/>
        <v>1780.6703573847999</v>
      </c>
      <c r="G1118" s="52" t="s">
        <v>23</v>
      </c>
      <c r="H1118" s="10">
        <v>32.858233481200003</v>
      </c>
      <c r="I1118" s="10">
        <v>83.890659975800006</v>
      </c>
      <c r="J1118" s="62">
        <f ca="1">INDEX(G1091:H1154,MATCH("Крест",OFFSET(G1091,0,0,64,1),0),2)</f>
        <v>18.0399770645</v>
      </c>
      <c r="K1118" s="63">
        <f ca="1">INDEX(H1091:I1154,MATCH(J1118,H1091:H1154,0),2)</f>
        <v>35.9631284003</v>
      </c>
      <c r="L1118" s="64">
        <f>MATCH("Крест",$G$67:$G$130,0)</f>
        <v>4</v>
      </c>
    </row>
    <row r="1119" spans="1:87" ht="13.5" thickBot="1" x14ac:dyDescent="0.25">
      <c r="A1119" s="18">
        <v>18</v>
      </c>
      <c r="B1119" s="10">
        <v>1944.4444444444532</v>
      </c>
      <c r="C1119" s="10">
        <v>2.3148577447503875</v>
      </c>
      <c r="D1119" s="10"/>
      <c r="E1119" s="29">
        <f t="shared" si="188"/>
        <v>-1316.9363892722997</v>
      </c>
      <c r="F1119" s="2">
        <f t="shared" si="186"/>
        <v>1430.5742707533002</v>
      </c>
      <c r="G1119" s="48" t="s">
        <v>21</v>
      </c>
      <c r="H1119" s="10">
        <v>78.421610372900005</v>
      </c>
      <c r="I1119" s="10">
        <v>68.001940949300007</v>
      </c>
      <c r="J1119" s="65">
        <f ca="1">INDEX(OFFSET(G1091,L1118,0,64-L1118,2),MATCH("Крест",OFFSET(G1091,L1118,0,64-L1118,1),0),2)</f>
        <v>74.081775458600006</v>
      </c>
      <c r="K1119" s="63">
        <f ca="1">INDEX(H1091:I1154,MATCH(J1119,H1091:H1154,0),2)</f>
        <v>51.745213299</v>
      </c>
      <c r="L1119" s="66">
        <f ca="1">MATCH("Крест",OFFSET($G$67,L1118,0,64-L1118,1),0)+L1118</f>
        <v>10</v>
      </c>
    </row>
    <row r="1120" spans="1:87" ht="13.5" thickBot="1" x14ac:dyDescent="0.25">
      <c r="A1120" s="18">
        <v>18</v>
      </c>
      <c r="B1120" s="10">
        <v>1944.4444444444898</v>
      </c>
      <c r="C1120" s="10">
        <v>2.6455517082861273</v>
      </c>
      <c r="D1120" s="10"/>
      <c r="E1120" s="29">
        <f t="shared" si="188"/>
        <v>-1710.0878495681998</v>
      </c>
      <c r="F1120" s="2">
        <f t="shared" si="186"/>
        <v>925.45326423880033</v>
      </c>
      <c r="G1120" s="50" t="s">
        <v>19</v>
      </c>
      <c r="H1120" s="10">
        <v>28.6250099803</v>
      </c>
      <c r="I1120" s="10">
        <v>-3.9454669184000002</v>
      </c>
      <c r="J1120" s="65">
        <f ca="1">INDEX(OFFSET(G1091,L1119,0,64-L1119,2),MATCH("Крест",OFFSET(G1091,L1119,0,64-L1119,1),0),2)</f>
        <v>54.9947296442</v>
      </c>
      <c r="K1120" s="63">
        <f ca="1">INDEX(H1091:I1154,MATCH(J1120,H1091:H1154,0),2)</f>
        <v>101.08791839360001</v>
      </c>
      <c r="L1120" s="66">
        <f t="shared" ref="L1120:L1128" ca="1" si="191">MATCH("Крест",OFFSET($G$67,L1119,0,64-L1119,1),0)+L1119</f>
        <v>17</v>
      </c>
    </row>
    <row r="1121" spans="1:12" ht="13.5" thickBot="1" x14ac:dyDescent="0.25">
      <c r="A1121" s="18">
        <v>18</v>
      </c>
      <c r="B1121" s="10">
        <v>1944.4444444444428</v>
      </c>
      <c r="C1121" s="10">
        <v>2.9762456718218999</v>
      </c>
      <c r="D1121" s="10"/>
      <c r="E1121" s="29">
        <f t="shared" si="188"/>
        <v>-1917.9247566163999</v>
      </c>
      <c r="F1121" s="2">
        <f t="shared" si="186"/>
        <v>320.04503665700042</v>
      </c>
      <c r="G1121" s="51" t="s">
        <v>22</v>
      </c>
      <c r="H1121" s="10">
        <v>-4.7276741968999998</v>
      </c>
      <c r="I1121" s="10">
        <v>42.5708180958</v>
      </c>
      <c r="J1121" s="65">
        <f ca="1">INDEX(OFFSET(G1091,L1120,0,64-L1120,2),MATCH("Крест",OFFSET(G1091,L1120,0,64-L1120,1),0),2)</f>
        <v>50.025774140300001</v>
      </c>
      <c r="K1121" s="63">
        <f ca="1">INDEX(H1091:I1154,MATCH(J1121,H1091:H1154,0),2)</f>
        <v>103.65859579729999</v>
      </c>
      <c r="L1121" s="66">
        <f t="shared" ca="1" si="191"/>
        <v>20</v>
      </c>
    </row>
    <row r="1122" spans="1:12" ht="13.5" thickBot="1" x14ac:dyDescent="0.25">
      <c r="A1122" s="18">
        <v>18</v>
      </c>
      <c r="B1122" s="10">
        <v>1944.4444444444428</v>
      </c>
      <c r="C1122" s="10">
        <v>3.3069396353576863</v>
      </c>
      <c r="D1122" s="10"/>
      <c r="E1122" s="29">
        <f t="shared" si="188"/>
        <v>-1917.9247566164001</v>
      </c>
      <c r="F1122" s="2">
        <f t="shared" si="186"/>
        <v>-320.04503665699997</v>
      </c>
      <c r="G1122" s="49" t="s">
        <v>20</v>
      </c>
      <c r="H1122" s="10">
        <v>47.304245616800003</v>
      </c>
      <c r="I1122" s="10">
        <v>68.408342826199998</v>
      </c>
      <c r="J1122" s="65">
        <f ca="1">INDEX(OFFSET(G1091,L1121,0,64-L1121,2),MATCH("Крест",OFFSET(G1091,L1121,0,64-L1121,1),0),2)</f>
        <v>52.258024312300002</v>
      </c>
      <c r="K1122" s="63">
        <f ca="1">INDEX(H1091:I1154,MATCH(J1122,H1091:H1154,0),2)</f>
        <v>60.921716956799997</v>
      </c>
      <c r="L1122" s="66">
        <f t="shared" ca="1" si="191"/>
        <v>27</v>
      </c>
    </row>
    <row r="1123" spans="1:12" ht="13.5" thickBot="1" x14ac:dyDescent="0.25">
      <c r="A1123" s="18">
        <v>18</v>
      </c>
      <c r="B1123" s="10">
        <v>1944.4444444444898</v>
      </c>
      <c r="C1123" s="10">
        <v>3.6376335988934589</v>
      </c>
      <c r="D1123" s="10"/>
      <c r="E1123" s="29">
        <f t="shared" si="188"/>
        <v>-1710.0878495682</v>
      </c>
      <c r="F1123" s="2">
        <f t="shared" si="186"/>
        <v>-925.45326423879987</v>
      </c>
      <c r="G1123" s="52" t="s">
        <v>23</v>
      </c>
      <c r="H1123" s="10">
        <v>5.0804410344999997</v>
      </c>
      <c r="I1123" s="10">
        <v>40.348801536700002</v>
      </c>
      <c r="J1123" s="65">
        <f ca="1">INDEX(OFFSET(G1091,L1122,0,64-L1122,2),MATCH("Крест",OFFSET(G1091,L1122,0,64-L1122,1),0),2)</f>
        <v>-4.7276741968999998</v>
      </c>
      <c r="K1123" s="63">
        <f ca="1">INDEX(H1091:I1154,MATCH(J1123,H1091:H1154,0),2)</f>
        <v>42.5708180958</v>
      </c>
      <c r="L1123" s="66">
        <f t="shared" ca="1" si="191"/>
        <v>31</v>
      </c>
    </row>
    <row r="1124" spans="1:12" ht="13.5" thickBot="1" x14ac:dyDescent="0.25">
      <c r="A1124" s="18">
        <v>18</v>
      </c>
      <c r="B1124" s="10">
        <v>1944.4444444444532</v>
      </c>
      <c r="C1124" s="10">
        <v>3.9683275624291987</v>
      </c>
      <c r="D1124" s="10"/>
      <c r="E1124" s="29">
        <f t="shared" si="188"/>
        <v>-1316.9363892722999</v>
      </c>
      <c r="F1124" s="2">
        <f t="shared" si="186"/>
        <v>-1430.5742707532997</v>
      </c>
      <c r="G1124" s="50" t="s">
        <v>19</v>
      </c>
      <c r="H1124" s="10">
        <v>0.94407569619999998</v>
      </c>
      <c r="I1124" s="10">
        <v>72.555454066799996</v>
      </c>
      <c r="J1124" s="65">
        <f ca="1">INDEX(OFFSET(G1091,L1123,0,64-L1123,2),MATCH("Крест",OFFSET(G1091,L1123,0,64-L1123,1),0),2)</f>
        <v>142.3577285611</v>
      </c>
      <c r="K1124" s="63">
        <f ca="1">INDEX(H1091:I1154,MATCH(J1124,H1091:H1154,0),2)</f>
        <v>33.735261895500003</v>
      </c>
      <c r="L1124" s="66">
        <f t="shared" ca="1" si="191"/>
        <v>45</v>
      </c>
    </row>
    <row r="1125" spans="1:12" ht="13.5" thickBot="1" x14ac:dyDescent="0.25">
      <c r="A1125" s="18">
        <v>18</v>
      </c>
      <c r="B1125" s="10">
        <v>1944.4444444444059</v>
      </c>
      <c r="C1125" s="10">
        <v>4.2990215259649815</v>
      </c>
      <c r="D1125" s="10"/>
      <c r="E1125" s="29">
        <f t="shared" si="188"/>
        <v>-781.07443682520056</v>
      </c>
      <c r="F1125" s="2">
        <f t="shared" si="186"/>
        <v>-1780.6703573847997</v>
      </c>
      <c r="G1125" s="54" t="s">
        <v>25</v>
      </c>
      <c r="H1125" s="10">
        <v>27.118375479899999</v>
      </c>
      <c r="I1125" s="10">
        <v>70.618578068299996</v>
      </c>
      <c r="J1125" s="65">
        <f ca="1">INDEX(OFFSET(G1091,L1124,0,64-L1124,2),MATCH("Крест",OFFSET(G1091,L1124,0,64-L1124,1),0),2)</f>
        <v>31.096201204300002</v>
      </c>
      <c r="K1125" s="63">
        <f ca="1">INDEX(H1091:I1154,MATCH(J1125,H1091:H1154,0),2)</f>
        <v>39.881974141199997</v>
      </c>
      <c r="L1125" s="66">
        <f t="shared" ca="1" si="191"/>
        <v>50</v>
      </c>
    </row>
    <row r="1126" spans="1:12" ht="13.5" thickBot="1" x14ac:dyDescent="0.25">
      <c r="A1126" s="18">
        <v>18</v>
      </c>
      <c r="B1126" s="10">
        <v>1944.4444444444389</v>
      </c>
      <c r="C1126" s="10">
        <v>4.6297154895007662</v>
      </c>
      <c r="D1126" s="10"/>
      <c r="E1126" s="29">
        <f t="shared" si="188"/>
        <v>-160.57094952949927</v>
      </c>
      <c r="F1126" s="2">
        <f t="shared" si="186"/>
        <v>-1937.8031808462999</v>
      </c>
      <c r="G1126" s="53" t="s">
        <v>24</v>
      </c>
      <c r="H1126" s="10">
        <v>30.629798777600001</v>
      </c>
      <c r="I1126" s="10">
        <v>95.2178391546</v>
      </c>
      <c r="J1126" s="65">
        <f ca="1">INDEX(OFFSET(G1091,L1125,0,64-L1125,2),MATCH("Крест",OFFSET(G1091,L1125,0,64-L1125,1),0),2)</f>
        <v>1.4535981124999999</v>
      </c>
      <c r="K1126" s="63">
        <f ca="1">INDEX(H1091:I1154,MATCH(J1126,H1091:H1154,0),2)</f>
        <v>114.58561003280001</v>
      </c>
      <c r="L1126" s="66">
        <f t="shared" ca="1" si="191"/>
        <v>57</v>
      </c>
    </row>
    <row r="1127" spans="1:12" ht="13.5" thickBot="1" x14ac:dyDescent="0.25">
      <c r="A1127" s="18">
        <v>18</v>
      </c>
      <c r="B1127" s="10">
        <v>1944.4444444444548</v>
      </c>
      <c r="C1127" s="10">
        <v>4.960409453036533</v>
      </c>
      <c r="D1127" s="10"/>
      <c r="E1127" s="29">
        <f t="shared" si="188"/>
        <v>477.33289166270032</v>
      </c>
      <c r="F1127" s="2">
        <f t="shared" si="186"/>
        <v>-1884.9449615486999</v>
      </c>
      <c r="G1127" s="49" t="s">
        <v>20</v>
      </c>
      <c r="H1127" s="10">
        <v>72.5310201363</v>
      </c>
      <c r="I1127" s="10">
        <v>113.9576932841</v>
      </c>
      <c r="J1127" s="65">
        <f ca="1">INDEX(OFFSET(G1091,L1126,0,64-L1126,2),MATCH("Крест",OFFSET(G1091,L1126,0,64-L1126,1),0),2)</f>
        <v>42.277960436800001</v>
      </c>
      <c r="K1127" s="63">
        <f ca="1">INDEX(H1091:I1154,MATCH(J1127,H1091:H1154,0),2)</f>
        <v>97.7761458019</v>
      </c>
      <c r="L1127" s="66">
        <f t="shared" ca="1" si="191"/>
        <v>60</v>
      </c>
    </row>
    <row r="1128" spans="1:12" ht="13.5" thickBot="1" x14ac:dyDescent="0.25">
      <c r="A1128" s="18">
        <v>18</v>
      </c>
      <c r="B1128" s="10">
        <v>1944.4444444444632</v>
      </c>
      <c r="C1128" s="10">
        <v>5.2911034165722928</v>
      </c>
      <c r="D1128" s="10"/>
      <c r="E1128" s="29">
        <f t="shared" si="188"/>
        <v>1063.5103074603001</v>
      </c>
      <c r="F1128" s="2">
        <f t="shared" si="186"/>
        <v>-1627.8237077327001</v>
      </c>
      <c r="G1128" s="54" t="s">
        <v>25</v>
      </c>
      <c r="H1128" s="10">
        <v>12.9865625689</v>
      </c>
      <c r="I1128" s="10">
        <v>50.588160113800001</v>
      </c>
      <c r="J1128" s="65">
        <f ca="1">INDEX(OFFSET(G1091,L1127,0,64-L1127,2),MATCH("Крест",OFFSET(G1091,L1127,0,64-L1127,1),0),2)</f>
        <v>77.799910867700007</v>
      </c>
      <c r="K1128" s="63">
        <f ca="1">INDEX(H1091:I1154,MATCH(J1128,H1091:H1154,0),2)</f>
        <v>56.314817107499998</v>
      </c>
      <c r="L1128" s="69">
        <f t="shared" ca="1" si="191"/>
        <v>64</v>
      </c>
    </row>
    <row r="1129" spans="1:12" ht="13.5" thickBot="1" x14ac:dyDescent="0.25">
      <c r="A1129" s="18">
        <v>18</v>
      </c>
      <c r="B1129" s="10">
        <v>1944.4444444444775</v>
      </c>
      <c r="C1129" s="10">
        <v>5.621797380108049</v>
      </c>
      <c r="D1129" s="10"/>
      <c r="E1129" s="29">
        <f t="shared" si="188"/>
        <v>1534.4398793819</v>
      </c>
      <c r="F1129" s="2">
        <f t="shared" si="186"/>
        <v>-1194.3024968965999</v>
      </c>
      <c r="G1129" s="48" t="s">
        <v>21</v>
      </c>
      <c r="H1129" s="10">
        <v>26.040262273300002</v>
      </c>
      <c r="I1129" s="10">
        <v>50.419986977500002</v>
      </c>
      <c r="J1129" s="62">
        <f ca="1">INDEX(G1091:H1154,MATCH("ГорЛиния",OFFSET(G1091,0,0,64,1),0),2)</f>
        <v>45.092278745400002</v>
      </c>
      <c r="K1129" s="63">
        <f ca="1">INDEX(H1091:I1154,MATCH(J1129,H1091:H1154,0),2)</f>
        <v>18.2856555547</v>
      </c>
      <c r="L1129" s="64">
        <f>MATCH("ГорЛиния",$G$67:$G$130,0)</f>
        <v>5</v>
      </c>
    </row>
    <row r="1130" spans="1:12" ht="13.5" thickBot="1" x14ac:dyDescent="0.25">
      <c r="A1130" s="18">
        <v>18</v>
      </c>
      <c r="B1130" s="10">
        <v>1944.444444444473</v>
      </c>
      <c r="C1130" s="10">
        <v>5.9524913436438274</v>
      </c>
      <c r="D1130" s="10"/>
      <c r="E1130" s="29">
        <f t="shared" si="188"/>
        <v>1839.0890810845999</v>
      </c>
      <c r="F1130" s="2">
        <f t="shared" si="186"/>
        <v>-631.36007900910022</v>
      </c>
      <c r="G1130" s="52" t="s">
        <v>23</v>
      </c>
      <c r="H1130" s="10">
        <v>50.476867332700003</v>
      </c>
      <c r="I1130" s="10">
        <v>85.185776173299999</v>
      </c>
      <c r="J1130" s="65">
        <f ca="1">INDEX(OFFSET(G1091,L1129,0,64-L1129,2),MATCH("ГорЛиния",OFFSET(G1091,L1129,0,64-L1129,1),0),2)</f>
        <v>10.1154057017</v>
      </c>
      <c r="K1130" s="63">
        <f ca="1">INDEX(H1091:I1154,MATCH(J1130,H1091:H1154,0),2)</f>
        <v>50.511016243599997</v>
      </c>
      <c r="L1130" s="66">
        <f ca="1">MATCH("ГорЛиния",OFFSET($G$67,L1129,0,64-L1129,1),0)+L1129</f>
        <v>11</v>
      </c>
    </row>
    <row r="1131" spans="1:12" ht="13.5" thickBot="1" x14ac:dyDescent="0.25">
      <c r="A1131" s="18">
        <v>18</v>
      </c>
      <c r="B1131" s="10">
        <v>2500</v>
      </c>
      <c r="C1131" s="10">
        <v>0</v>
      </c>
      <c r="D1131" s="10"/>
      <c r="E1131" s="29">
        <f t="shared" si="188"/>
        <v>2500</v>
      </c>
      <c r="F1131" s="2">
        <f t="shared" si="186"/>
        <v>0</v>
      </c>
      <c r="G1131" s="54" t="s">
        <v>25</v>
      </c>
      <c r="H1131" s="10">
        <v>155.7154332568</v>
      </c>
      <c r="I1131" s="10">
        <v>82.035065362699996</v>
      </c>
      <c r="J1131" s="65">
        <f ca="1">INDEX(OFFSET(G1091,L1130,0,64-L1130,2),MATCH("ГорЛиния",OFFSET(G1091,L1130,0,64-L1130,1),0),2)</f>
        <v>46.908896354299998</v>
      </c>
      <c r="K1131" s="63">
        <f ca="1">INDEX(H1091:I1154,MATCH(J1131,H1091:H1154,0),2)</f>
        <v>37.161922570599998</v>
      </c>
      <c r="L1131" s="66">
        <f t="shared" ref="L1131:L1136" ca="1" si="192">MATCH("ГорЛиния",OFFSET($G$67,L1130,0,64-L1130,1),0)+L1130</f>
        <v>19</v>
      </c>
    </row>
    <row r="1132" spans="1:12" ht="13.5" thickBot="1" x14ac:dyDescent="0.25">
      <c r="A1132" s="18">
        <v>18</v>
      </c>
      <c r="B1132" s="10">
        <v>2500.0000000000277</v>
      </c>
      <c r="C1132" s="10">
        <v>0.26179938779914569</v>
      </c>
      <c r="D1132" s="10"/>
      <c r="E1132" s="29">
        <f t="shared" si="188"/>
        <v>2414.8145657227001</v>
      </c>
      <c r="F1132" s="2">
        <f t="shared" si="186"/>
        <v>647.04761275630005</v>
      </c>
      <c r="G1132" s="52" t="s">
        <v>23</v>
      </c>
      <c r="H1132" s="10">
        <v>240.246393504</v>
      </c>
      <c r="I1132" s="10">
        <v>27.414915986600001</v>
      </c>
      <c r="J1132" s="65">
        <f ca="1">INDEX(OFFSET(G1091,L1131,0,64-L1131,2),MATCH("ГорЛиния",OFFSET(G1091,L1131,0,64-L1131,1),0),2)</f>
        <v>32.858233481200003</v>
      </c>
      <c r="K1132" s="63">
        <f ca="1">INDEX(H1091:I1154,MATCH(J1132,H1091:H1154,0),2)</f>
        <v>83.890659975800006</v>
      </c>
      <c r="L1132" s="66">
        <f t="shared" ca="1" si="192"/>
        <v>28</v>
      </c>
    </row>
    <row r="1133" spans="1:12" ht="13.5" thickBot="1" x14ac:dyDescent="0.25">
      <c r="A1133" s="18">
        <v>18</v>
      </c>
      <c r="B1133" s="10">
        <v>2500</v>
      </c>
      <c r="C1133" s="10">
        <v>0.52359877559829826</v>
      </c>
      <c r="D1133" s="10"/>
      <c r="E1133" s="29">
        <f t="shared" si="188"/>
        <v>2165.0635094610975</v>
      </c>
      <c r="F1133" s="2">
        <f t="shared" si="186"/>
        <v>1249.9999999999986</v>
      </c>
      <c r="G1133" s="49" t="s">
        <v>20</v>
      </c>
      <c r="H1133" s="10">
        <v>139.44549084990001</v>
      </c>
      <c r="I1133" s="10">
        <v>143.8745967534</v>
      </c>
      <c r="J1133" s="65">
        <f ca="1">INDEX(OFFSET(G1091,L1132,0,64-L1132,2),MATCH("ГорЛиния",OFFSET(G1091,L1132,0,64-L1132,1),0),2)</f>
        <v>5.0804410344999997</v>
      </c>
      <c r="K1133" s="63">
        <f ca="1">INDEX(H1091:I1154,MATCH(J1133,H1091:H1154,0),2)</f>
        <v>40.348801536700002</v>
      </c>
      <c r="L1133" s="66">
        <f t="shared" ca="1" si="192"/>
        <v>33</v>
      </c>
    </row>
    <row r="1134" spans="1:12" ht="13.5" thickBot="1" x14ac:dyDescent="0.25">
      <c r="A1134" s="18">
        <v>18</v>
      </c>
      <c r="B1134" s="10">
        <v>2500.0000000000441</v>
      </c>
      <c r="C1134" s="10">
        <v>0.78539816339744828</v>
      </c>
      <c r="D1134" s="10"/>
      <c r="E1134" s="29">
        <f t="shared" si="188"/>
        <v>1767.7669529664001</v>
      </c>
      <c r="F1134" s="2">
        <f t="shared" si="186"/>
        <v>1767.7669529663999</v>
      </c>
      <c r="G1134" s="54" t="s">
        <v>25</v>
      </c>
      <c r="H1134" s="10">
        <v>134.24610824059999</v>
      </c>
      <c r="I1134" s="10">
        <v>76.296512297999996</v>
      </c>
      <c r="J1134" s="65">
        <f ca="1">INDEX(OFFSET(G1091,L1133,0,64-L1133,2),MATCH("ГорЛиния",OFFSET(G1091,L1133,0,64-L1133,1),0),2)</f>
        <v>50.476867332700003</v>
      </c>
      <c r="K1134" s="63">
        <f ca="1">INDEX(H1091:I1154,MATCH(J1134,H1091:H1154,0),2)</f>
        <v>85.185776173299999</v>
      </c>
      <c r="L1134" s="66">
        <f t="shared" ca="1" si="192"/>
        <v>40</v>
      </c>
    </row>
    <row r="1135" spans="1:12" ht="13.5" thickBot="1" x14ac:dyDescent="0.25">
      <c r="A1135" s="18">
        <v>18</v>
      </c>
      <c r="B1135" s="10">
        <v>2500</v>
      </c>
      <c r="C1135" s="10">
        <v>1.0471975511965983</v>
      </c>
      <c r="D1135" s="10"/>
      <c r="E1135" s="29">
        <f t="shared" si="188"/>
        <v>1249.9999999999989</v>
      </c>
      <c r="F1135" s="2">
        <f t="shared" si="186"/>
        <v>2165.0635094610975</v>
      </c>
      <c r="G1135" s="51" t="s">
        <v>22</v>
      </c>
      <c r="H1135" s="10">
        <v>142.3577285611</v>
      </c>
      <c r="I1135" s="10">
        <v>33.735261895500003</v>
      </c>
      <c r="J1135" s="65">
        <f ca="1">INDEX(OFFSET(G1091,L1134,0,64-L1134,2),MATCH("ГорЛиния",OFFSET(G1091,L1134,0,64-L1134,1),0),2)</f>
        <v>240.246393504</v>
      </c>
      <c r="K1135" s="63">
        <f ca="1">INDEX(H1091:I1154,MATCH(J1135,H1091:H1154,0),2)</f>
        <v>27.414915986600001</v>
      </c>
      <c r="L1135" s="66">
        <f t="shared" ca="1" si="192"/>
        <v>42</v>
      </c>
    </row>
    <row r="1136" spans="1:12" ht="13.5" thickBot="1" x14ac:dyDescent="0.25">
      <c r="A1136" s="18">
        <v>18</v>
      </c>
      <c r="B1136" s="10">
        <v>2500.0000000000277</v>
      </c>
      <c r="C1136" s="10">
        <v>1.3089969389957512</v>
      </c>
      <c r="D1136" s="10"/>
      <c r="E1136" s="29">
        <f t="shared" si="188"/>
        <v>647.04761275629926</v>
      </c>
      <c r="F1136" s="2">
        <f t="shared" si="186"/>
        <v>2414.8145657227001</v>
      </c>
      <c r="G1136" s="53" t="s">
        <v>24</v>
      </c>
      <c r="H1136" s="10">
        <v>-7.1205088956000004</v>
      </c>
      <c r="I1136" s="10">
        <v>44.245984568700003</v>
      </c>
      <c r="J1136" s="65">
        <f ca="1">INDEX(OFFSET(G1091,L1135,0,64-L1135,2),MATCH("ГорЛиния",OFFSET(G1091,L1135,0,64-L1135,1),0),2)</f>
        <v>11.600035414300001</v>
      </c>
      <c r="K1136" s="63">
        <f ca="1">INDEX(H1091:I1154,MATCH(J1136,H1091:H1154,0),2)</f>
        <v>41.466465850699997</v>
      </c>
      <c r="L1136" s="69">
        <f t="shared" ca="1" si="192"/>
        <v>52</v>
      </c>
    </row>
    <row r="1137" spans="1:12" ht="13.5" thickBot="1" x14ac:dyDescent="0.25">
      <c r="A1137" s="18">
        <v>18</v>
      </c>
      <c r="B1137" s="10">
        <v>2500</v>
      </c>
      <c r="C1137" s="10">
        <v>1.5707963267948966</v>
      </c>
      <c r="D1137" s="10"/>
      <c r="E1137" s="29">
        <f t="shared" si="188"/>
        <v>1.531435568635775E-13</v>
      </c>
      <c r="F1137" s="2">
        <f t="shared" si="186"/>
        <v>2500</v>
      </c>
      <c r="G1137" s="49" t="s">
        <v>20</v>
      </c>
      <c r="H1137" s="10">
        <v>-22.7515897382</v>
      </c>
      <c r="I1137" s="10">
        <v>13.4491225668</v>
      </c>
      <c r="J1137" s="62">
        <f ca="1">INDEX(G1091:H1154,MATCH("Квадрат",OFFSET(G1091,0,0,64,1),0),2)</f>
        <v>50.8196803242</v>
      </c>
      <c r="K1137" s="63">
        <f ca="1">INDEX(H1091:I1154,MATCH(J1137,H1091:H1154,0),2)</f>
        <v>21.6239815285</v>
      </c>
      <c r="L1137" s="64">
        <f>MATCH("Квадрат",$G$67:$G$130,0)</f>
        <v>6</v>
      </c>
    </row>
    <row r="1138" spans="1:12" ht="13.5" thickBot="1" x14ac:dyDescent="0.25">
      <c r="A1138" s="18">
        <v>18</v>
      </c>
      <c r="B1138" s="10">
        <v>2500.0000000000277</v>
      </c>
      <c r="C1138" s="10">
        <v>1.8325957145940419</v>
      </c>
      <c r="D1138" s="10"/>
      <c r="E1138" s="29">
        <f t="shared" si="188"/>
        <v>-647.04761275629903</v>
      </c>
      <c r="F1138" s="2">
        <f t="shared" si="186"/>
        <v>2414.8145657227001</v>
      </c>
      <c r="G1138" s="50" t="s">
        <v>19</v>
      </c>
      <c r="H1138" s="10">
        <v>12.118656626</v>
      </c>
      <c r="I1138" s="10">
        <v>17.116235025999998</v>
      </c>
      <c r="J1138" s="65">
        <f ca="1">INDEX(OFFSET(G1091,L1137,0,64-L1137,2),MATCH("Квадрат",OFFSET(G1091,L1137,0,64-L1137,1),0),2)</f>
        <v>19.097525430600001</v>
      </c>
      <c r="K1138" s="63">
        <f ca="1">INDEX(H1091:I1154,MATCH(J1138,H1091:H1154,0),2)</f>
        <v>-13.101698623100001</v>
      </c>
      <c r="L1138" s="66">
        <f ca="1">MATCH("Квадрат",OFFSET($G$67,L1137,0,64-L1137,1),0)+L1137</f>
        <v>9</v>
      </c>
    </row>
    <row r="1139" spans="1:12" ht="13.5" thickBot="1" x14ac:dyDescent="0.25">
      <c r="A1139" s="18">
        <v>18</v>
      </c>
      <c r="B1139" s="10">
        <v>2500</v>
      </c>
      <c r="C1139" s="10">
        <v>2.0943951023931948</v>
      </c>
      <c r="D1139" s="10"/>
      <c r="E1139" s="29">
        <f t="shared" si="188"/>
        <v>-1249.9999999999984</v>
      </c>
      <c r="F1139" s="2">
        <f t="shared" si="186"/>
        <v>2165.0635094610975</v>
      </c>
      <c r="G1139" s="54" t="s">
        <v>25</v>
      </c>
      <c r="H1139" s="10">
        <v>20.765166299000001</v>
      </c>
      <c r="I1139" s="10">
        <v>37.280280841699998</v>
      </c>
      <c r="J1139" s="65">
        <f ca="1">INDEX(OFFSET(G1091,L1138,0,64-L1138,2),MATCH("Квадрат",OFFSET(G1091,L1138,0,64-L1138,1),0),2)</f>
        <v>40.954663911300003</v>
      </c>
      <c r="K1139" s="63">
        <f ca="1">INDEX(H1091:I1154,MATCH(J1139,H1091:H1154,0),2)</f>
        <v>28.982323551499999</v>
      </c>
      <c r="L1139" s="66">
        <f t="shared" ref="L1139:L1145" ca="1" si="193">MATCH("Квадрат",OFFSET($G$67,L1138,0,64-L1138,1),0)+L1138</f>
        <v>13</v>
      </c>
    </row>
    <row r="1140" spans="1:12" ht="13.5" thickBot="1" x14ac:dyDescent="0.25">
      <c r="A1140" s="18">
        <v>18</v>
      </c>
      <c r="B1140" s="10">
        <v>2500.0000000000441</v>
      </c>
      <c r="C1140" s="10">
        <v>2.3561944901923448</v>
      </c>
      <c r="D1140" s="10"/>
      <c r="E1140" s="29">
        <f t="shared" si="188"/>
        <v>-1767.7669529663999</v>
      </c>
      <c r="F1140" s="2">
        <f t="shared" si="186"/>
        <v>1767.7669529664001</v>
      </c>
      <c r="G1140" s="51" t="s">
        <v>22</v>
      </c>
      <c r="H1140" s="10">
        <v>31.096201204300002</v>
      </c>
      <c r="I1140" s="10">
        <v>39.881974141199997</v>
      </c>
      <c r="J1140" s="65">
        <f ca="1">INDEX(OFFSET(G1091,L1139,0,64-L1139,2),MATCH("Квадрат",OFFSET(G1091,L1139,0,64-L1139,1),0),2)</f>
        <v>28.504338386499999</v>
      </c>
      <c r="K1140" s="63">
        <f ca="1">INDEX(H1091:I1154,MATCH(J1140,H1091:H1154,0),2)</f>
        <v>27.390110358000001</v>
      </c>
      <c r="L1140" s="66">
        <f t="shared" ca="1" si="193"/>
        <v>24</v>
      </c>
    </row>
    <row r="1141" spans="1:12" ht="13.5" thickBot="1" x14ac:dyDescent="0.25">
      <c r="A1141" s="18">
        <v>18</v>
      </c>
      <c r="B1141" s="10">
        <v>2500</v>
      </c>
      <c r="C1141" s="10">
        <v>2.6179938779914949</v>
      </c>
      <c r="D1141" s="10"/>
      <c r="E1141" s="29">
        <f t="shared" si="188"/>
        <v>-2165.0635094610975</v>
      </c>
      <c r="F1141" s="2">
        <f t="shared" si="186"/>
        <v>1249.9999999999989</v>
      </c>
      <c r="G1141" s="53" t="s">
        <v>24</v>
      </c>
      <c r="H1141" s="10">
        <v>8.5272071284000006</v>
      </c>
      <c r="I1141" s="10">
        <v>22.452365773699999</v>
      </c>
      <c r="J1141" s="65">
        <f ca="1">INDEX(OFFSET(G1091,L1140,0,64-L1140,2),MATCH("Квадрат",OFFSET(G1091,L1140,0,64-L1140,1),0),2)</f>
        <v>30.629798777600001</v>
      </c>
      <c r="K1141" s="63">
        <f ca="1">INDEX(H1091:I1154,MATCH(J1141,H1091:H1154,0),2)</f>
        <v>95.2178391546</v>
      </c>
      <c r="L1141" s="66">
        <f t="shared" ca="1" si="193"/>
        <v>36</v>
      </c>
    </row>
    <row r="1142" spans="1:12" ht="13.5" thickBot="1" x14ac:dyDescent="0.25">
      <c r="A1142" s="18">
        <v>18</v>
      </c>
      <c r="B1142" s="10">
        <v>2500.0000000000277</v>
      </c>
      <c r="C1142" s="10">
        <v>2.8797932657906475</v>
      </c>
      <c r="D1142" s="10"/>
      <c r="E1142" s="29">
        <f t="shared" si="188"/>
        <v>-2414.8145657226996</v>
      </c>
      <c r="F1142" s="2">
        <f t="shared" si="186"/>
        <v>647.04761275630005</v>
      </c>
      <c r="G1142" s="52" t="s">
        <v>23</v>
      </c>
      <c r="H1142" s="10">
        <v>11.600035414300001</v>
      </c>
      <c r="I1142" s="10">
        <v>41.466465850699997</v>
      </c>
      <c r="J1142" s="65">
        <f ca="1">INDEX(OFFSET(G1091,L1141,0,64-L1141,2),MATCH("Квадрат",OFFSET(G1091,L1141,0,64-L1141,1),0),2)</f>
        <v>-7.1205088956000004</v>
      </c>
      <c r="K1142" s="63">
        <f ca="1">INDEX(H1091:I1154,MATCH(J1142,H1091:H1154,0),2)</f>
        <v>44.245984568700003</v>
      </c>
      <c r="L1142" s="66">
        <f t="shared" ca="1" si="193"/>
        <v>46</v>
      </c>
    </row>
    <row r="1143" spans="1:12" ht="13.5" thickBot="1" x14ac:dyDescent="0.25">
      <c r="A1143" s="18">
        <v>18</v>
      </c>
      <c r="B1143" s="10">
        <v>2500</v>
      </c>
      <c r="C1143" s="10">
        <v>3.1415926535897931</v>
      </c>
      <c r="D1143" s="10"/>
      <c r="E1143" s="29">
        <f t="shared" si="188"/>
        <v>-2500</v>
      </c>
      <c r="F1143" s="2">
        <f t="shared" si="186"/>
        <v>3.06287113727155E-13</v>
      </c>
      <c r="G1143" s="48" t="s">
        <v>21</v>
      </c>
      <c r="H1143" s="10">
        <v>50.512412591900002</v>
      </c>
      <c r="I1143" s="10">
        <v>77.679329952800003</v>
      </c>
      <c r="J1143" s="65">
        <f ca="1">INDEX(OFFSET(G1091,L1142,0,64-L1142,2),MATCH("Квадрат",OFFSET(G1091,L1142,0,64-L1142,1),0),2)</f>
        <v>8.5272071284000006</v>
      </c>
      <c r="K1143" s="63">
        <f ca="1">INDEX(H1091:I1154,MATCH(J1143,H1091:H1154,0),2)</f>
        <v>22.452365773699999</v>
      </c>
      <c r="L1143" s="66">
        <f t="shared" ca="1" si="193"/>
        <v>51</v>
      </c>
    </row>
    <row r="1144" spans="1:12" ht="13.5" thickBot="1" x14ac:dyDescent="0.25">
      <c r="A1144" s="18">
        <v>18</v>
      </c>
      <c r="B1144" s="10">
        <v>2500.0000000000277</v>
      </c>
      <c r="C1144" s="10">
        <v>3.4033920413889387</v>
      </c>
      <c r="D1144" s="10"/>
      <c r="E1144" s="29">
        <f t="shared" si="188"/>
        <v>-2414.8145657227001</v>
      </c>
      <c r="F1144" s="2">
        <f t="shared" si="186"/>
        <v>-647.04761275629949</v>
      </c>
      <c r="G1144" s="54" t="s">
        <v>25</v>
      </c>
      <c r="H1144" s="10">
        <v>42.272232448700002</v>
      </c>
      <c r="I1144" s="10">
        <v>125.0377299006</v>
      </c>
      <c r="J1144" s="65">
        <f ca="1">INDEX(OFFSET(G1091,L1143,0,64-L1143,2),MATCH("Квадрат",OFFSET(G1091,L1143,0,64-L1143,1),0),2)</f>
        <v>32.583408926700002</v>
      </c>
      <c r="K1144" s="63">
        <f ca="1">INDEX(H1091:I1154,MATCH(J1144,H1091:H1154,0),2)</f>
        <v>144.2824247472</v>
      </c>
      <c r="L1144" s="66">
        <f t="shared" ca="1" si="193"/>
        <v>55</v>
      </c>
    </row>
    <row r="1145" spans="1:12" ht="13.5" thickBot="1" x14ac:dyDescent="0.25">
      <c r="A1145" s="18">
        <v>18</v>
      </c>
      <c r="B1145" s="10">
        <v>2500</v>
      </c>
      <c r="C1145" s="10">
        <v>3.6651914291880914</v>
      </c>
      <c r="D1145" s="10"/>
      <c r="E1145" s="29">
        <f t="shared" si="188"/>
        <v>-2165.0635094610975</v>
      </c>
      <c r="F1145" s="2">
        <f t="shared" si="186"/>
        <v>-1249.9999999999984</v>
      </c>
      <c r="G1145" s="53" t="s">
        <v>24</v>
      </c>
      <c r="H1145" s="10">
        <v>32.583408926700002</v>
      </c>
      <c r="I1145" s="10">
        <v>144.2824247472</v>
      </c>
      <c r="J1145" s="65">
        <f ca="1">INDEX(OFFSET(G1091,L1144,0,64-L1144,2),MATCH("Квадрат",OFFSET(G1091,L1144,0,64-L1144,1),0),2)</f>
        <v>71.454434113000005</v>
      </c>
      <c r="K1145" s="63">
        <f ca="1">INDEX(H1091:I1154,MATCH(J1145,H1091:H1154,0),2)</f>
        <v>55.361451559800003</v>
      </c>
      <c r="L1145" s="69">
        <f t="shared" ca="1" si="193"/>
        <v>62</v>
      </c>
    </row>
    <row r="1146" spans="1:12" ht="13.5" thickBot="1" x14ac:dyDescent="0.25">
      <c r="A1146" s="18">
        <v>18</v>
      </c>
      <c r="B1146" s="10">
        <v>2500.0000000000441</v>
      </c>
      <c r="C1146" s="10">
        <v>3.9269908169872414</v>
      </c>
      <c r="D1146" s="10"/>
      <c r="E1146" s="29">
        <f t="shared" si="188"/>
        <v>-1767.7669529664004</v>
      </c>
      <c r="F1146" s="2">
        <f t="shared" si="186"/>
        <v>-1767.7669529663999</v>
      </c>
      <c r="G1146" s="48" t="s">
        <v>21</v>
      </c>
      <c r="H1146" s="10">
        <v>-1.2333558442000001</v>
      </c>
      <c r="I1146" s="10">
        <v>112.3389642926</v>
      </c>
      <c r="J1146" s="62">
        <f ca="1">INDEX(G1091:H1154,MATCH("Зигзаг",OFFSET(G1091,0,0,64,1),0),2)</f>
        <v>104.6928598155</v>
      </c>
      <c r="K1146" s="63">
        <f ca="1">INDEX(H1091:I1154,MATCH(J1146,H1091:H1154,0),2)</f>
        <v>98.498121027699995</v>
      </c>
      <c r="L1146" s="64">
        <f>MATCH("Зигзаг",$G$67:$G$130,0)</f>
        <v>8</v>
      </c>
    </row>
    <row r="1147" spans="1:12" ht="13.5" thickBot="1" x14ac:dyDescent="0.25">
      <c r="A1147" s="18">
        <v>18</v>
      </c>
      <c r="B1147" s="10">
        <v>2500</v>
      </c>
      <c r="C1147" s="10">
        <v>4.1887902047863914</v>
      </c>
      <c r="D1147" s="10"/>
      <c r="E1147" s="29">
        <f t="shared" si="188"/>
        <v>-1249.9999999999991</v>
      </c>
      <c r="F1147" s="2">
        <f t="shared" si="186"/>
        <v>-2165.0635094610971</v>
      </c>
      <c r="G1147" s="51" t="s">
        <v>22</v>
      </c>
      <c r="H1147" s="10">
        <v>1.4535981124999999</v>
      </c>
      <c r="I1147" s="10">
        <v>114.58561003280001</v>
      </c>
      <c r="J1147" s="65">
        <f ca="1">INDEX(OFFSET(G1091,L1146,0,64-L1146,2),MATCH("зигзаг",OFFSET(G1091,L1146,0,64-L1146,1),0),2)</f>
        <v>11.9995013206</v>
      </c>
      <c r="K1147" s="63">
        <f ca="1">INDEX(H1091:I1154,MATCH(J1147,H1091:H1154,0),2)</f>
        <v>61.375354462200001</v>
      </c>
      <c r="L1147" s="66">
        <f ca="1">MATCH("Зигзаг",OFFSET($G$67,L1146,0,64-L1146,1),0)+L1146</f>
        <v>12</v>
      </c>
    </row>
    <row r="1148" spans="1:12" ht="13.5" thickBot="1" x14ac:dyDescent="0.25">
      <c r="A1148" s="18">
        <v>18</v>
      </c>
      <c r="B1148" s="10">
        <v>2500.0000000000277</v>
      </c>
      <c r="C1148" s="10">
        <v>4.4505895925855441</v>
      </c>
      <c r="D1148" s="10"/>
      <c r="E1148" s="29">
        <f t="shared" si="188"/>
        <v>-647.04761275630017</v>
      </c>
      <c r="F1148" s="2">
        <f t="shared" si="186"/>
        <v>-2414.8145657226996</v>
      </c>
      <c r="G1148" s="50" t="s">
        <v>19</v>
      </c>
      <c r="H1148" s="10">
        <v>63.490784411900002</v>
      </c>
      <c r="I1148" s="10">
        <v>111.4232382552</v>
      </c>
      <c r="J1148" s="65">
        <f ca="1">INDEX(OFFSET(G1091,L1147,0,64-L1147,2),MATCH("зигзаг",OFFSET(G1091,L1147,0,64-L1147,1),0),2)</f>
        <v>51.067082706400001</v>
      </c>
      <c r="K1148" s="63">
        <f ca="1">INDEX(H1091:I1154,MATCH(J1148,H1091:H1154,0),2)</f>
        <v>22.485345033400002</v>
      </c>
      <c r="L1148" s="66">
        <f t="shared" ref="L1148:L1154" ca="1" si="194">MATCH("Зигзаг",OFFSET($G$67,L1147,0,64-L1147,1),0)+L1147</f>
        <v>15</v>
      </c>
    </row>
    <row r="1149" spans="1:12" ht="13.5" thickBot="1" x14ac:dyDescent="0.25">
      <c r="A1149" s="18">
        <v>18</v>
      </c>
      <c r="B1149" s="10">
        <v>2500</v>
      </c>
      <c r="C1149" s="10">
        <v>4.7123889803846897</v>
      </c>
      <c r="D1149" s="10"/>
      <c r="E1149" s="29">
        <f t="shared" si="188"/>
        <v>-4.594306705907325E-13</v>
      </c>
      <c r="F1149" s="2">
        <f t="shared" si="186"/>
        <v>-2500</v>
      </c>
      <c r="G1149" s="48" t="s">
        <v>21</v>
      </c>
      <c r="H1149" s="10">
        <v>19.674327504499999</v>
      </c>
      <c r="I1149" s="10">
        <v>86.104318427500004</v>
      </c>
      <c r="J1149" s="65">
        <f ca="1">INDEX(OFFSET(G1091,L1148,0,64-L1148,2),MATCH("зигзаг",OFFSET(G1091,L1148,0,64-L1148,1),0),2)</f>
        <v>27.118375479899999</v>
      </c>
      <c r="K1149" s="63">
        <f ca="1">INDEX(H1091:I1154,MATCH(J1149,H1091:H1154,0),2)</f>
        <v>70.618578068299996</v>
      </c>
      <c r="L1149" s="66">
        <f t="shared" ca="1" si="194"/>
        <v>35</v>
      </c>
    </row>
    <row r="1150" spans="1:12" ht="13.5" thickBot="1" x14ac:dyDescent="0.25">
      <c r="A1150" s="18">
        <v>18</v>
      </c>
      <c r="B1150" s="10">
        <v>2500.0000000000277</v>
      </c>
      <c r="C1150" s="10">
        <v>4.9741883681838353</v>
      </c>
      <c r="D1150" s="10"/>
      <c r="E1150" s="29">
        <f t="shared" si="188"/>
        <v>647.04761275629926</v>
      </c>
      <c r="F1150" s="2">
        <f t="shared" si="186"/>
        <v>-2414.8145657227001</v>
      </c>
      <c r="G1150" s="51" t="s">
        <v>22</v>
      </c>
      <c r="H1150" s="10">
        <v>42.277960436800001</v>
      </c>
      <c r="I1150" s="10">
        <v>97.7761458019</v>
      </c>
      <c r="J1150" s="65">
        <f ca="1">INDEX(OFFSET(G1091,L1149,0,64-L1149,2),MATCH("зигзаг",OFFSET(G1091,L1149,0,64-L1149,1),0),2)</f>
        <v>12.9865625689</v>
      </c>
      <c r="K1150" s="63">
        <f ca="1">INDEX(H1091:I1154,MATCH(J1150,H1091:H1154,0),2)</f>
        <v>50.588160113800001</v>
      </c>
      <c r="L1150" s="66">
        <f t="shared" ca="1" si="194"/>
        <v>38</v>
      </c>
    </row>
    <row r="1151" spans="1:12" ht="13.5" thickBot="1" x14ac:dyDescent="0.25">
      <c r="A1151" s="18">
        <v>18</v>
      </c>
      <c r="B1151" s="10">
        <v>2500</v>
      </c>
      <c r="C1151" s="10">
        <v>5.2359877559829879</v>
      </c>
      <c r="D1151" s="10"/>
      <c r="E1151" s="29">
        <f t="shared" si="188"/>
        <v>1249.9999999999984</v>
      </c>
      <c r="F1151" s="2">
        <f t="shared" si="186"/>
        <v>-2165.0635094610975</v>
      </c>
      <c r="G1151" s="50" t="s">
        <v>19</v>
      </c>
      <c r="H1151" s="10">
        <v>6.9593211521000002</v>
      </c>
      <c r="I1151" s="10">
        <v>84.557222721599999</v>
      </c>
      <c r="J1151" s="65">
        <f ca="1">INDEX(OFFSET(G1091,L1150,0,64-L1150,2),MATCH("зигзаг",OFFSET(G1091,L1150,0,64-L1150,1),0),2)</f>
        <v>155.7154332568</v>
      </c>
      <c r="K1151" s="63">
        <f ca="1">INDEX(H1091:I1154,MATCH(J1151,H1091:H1154,0),2)</f>
        <v>82.035065362699996</v>
      </c>
      <c r="L1151" s="66">
        <f t="shared" ca="1" si="194"/>
        <v>41</v>
      </c>
    </row>
    <row r="1152" spans="1:12" ht="13.5" thickBot="1" x14ac:dyDescent="0.25">
      <c r="A1152" s="18">
        <v>18</v>
      </c>
      <c r="B1152" s="10">
        <v>2500.0000000000441</v>
      </c>
      <c r="C1152" s="10">
        <v>5.497787143782138</v>
      </c>
      <c r="D1152" s="10"/>
      <c r="E1152" s="29">
        <f t="shared" si="188"/>
        <v>1767.7669529663995</v>
      </c>
      <c r="F1152" s="2">
        <f t="shared" si="186"/>
        <v>-1767.7669529664004</v>
      </c>
      <c r="G1152" s="53" t="s">
        <v>24</v>
      </c>
      <c r="H1152" s="10">
        <v>71.454434113000005</v>
      </c>
      <c r="I1152" s="10">
        <v>55.361451559800003</v>
      </c>
      <c r="J1152" s="65">
        <f ca="1">INDEX(OFFSET(G1091,L1151,0,64-L1151,2),MATCH("зигзаг",OFFSET(G1091,L1151,0,64-L1151,1),0),2)</f>
        <v>134.24610824059999</v>
      </c>
      <c r="K1152" s="63">
        <f ca="1">INDEX(H1091:I1154,MATCH(J1152,H1091:H1154,0),2)</f>
        <v>76.296512297999996</v>
      </c>
      <c r="L1152" s="66">
        <f t="shared" ca="1" si="194"/>
        <v>44</v>
      </c>
    </row>
    <row r="1153" spans="1:25" ht="13.5" thickBot="1" x14ac:dyDescent="0.25">
      <c r="A1153" s="18">
        <v>18</v>
      </c>
      <c r="B1153" s="10">
        <v>2500</v>
      </c>
      <c r="C1153" s="10">
        <v>5.759586531581288</v>
      </c>
      <c r="D1153" s="10"/>
      <c r="E1153" s="29">
        <f t="shared" si="188"/>
        <v>2165.0635094610971</v>
      </c>
      <c r="F1153" s="2">
        <f t="shared" si="186"/>
        <v>-1249.9999999999991</v>
      </c>
      <c r="G1153" s="49" t="s">
        <v>20</v>
      </c>
      <c r="H1153" s="10">
        <v>91.221780756599998</v>
      </c>
      <c r="I1153" s="10">
        <v>52.627622810799998</v>
      </c>
      <c r="J1153" s="65">
        <f ca="1">INDEX(OFFSET(G1091,L1152,0,64-L1152,2),MATCH("зигзаг",OFFSET(G1091,L1152,0,64-L1152,1),0),2)</f>
        <v>20.765166299000001</v>
      </c>
      <c r="K1153" s="63">
        <f ca="1">INDEX(H1091:I1154,MATCH(J1153,H1091:H1154,0),2)</f>
        <v>37.280280841699998</v>
      </c>
      <c r="L1153" s="66">
        <f t="shared" ca="1" si="194"/>
        <v>49</v>
      </c>
    </row>
    <row r="1154" spans="1:25" ht="13.5" thickBot="1" x14ac:dyDescent="0.25">
      <c r="A1154" s="18">
        <v>18</v>
      </c>
      <c r="B1154" s="10">
        <v>2500.0000000000277</v>
      </c>
      <c r="C1154" s="10">
        <v>6.0213859193804407</v>
      </c>
      <c r="D1154" s="10"/>
      <c r="E1154" s="29">
        <f t="shared" si="188"/>
        <v>2414.8145657226996</v>
      </c>
      <c r="F1154" s="2">
        <f t="shared" si="186"/>
        <v>-647.0476127563004</v>
      </c>
      <c r="G1154" s="51" t="s">
        <v>22</v>
      </c>
      <c r="H1154" s="10">
        <v>77.799910867700007</v>
      </c>
      <c r="I1154" s="10">
        <v>56.314817107499998</v>
      </c>
      <c r="J1154" s="78">
        <f ca="1">INDEX(OFFSET(G1091,L1153,0,64-L1153,2),MATCH("зигзаг",OFFSET(G1091,L1153,0,64-L1153,1),0),2)</f>
        <v>42.272232448700002</v>
      </c>
      <c r="K1154" s="63">
        <f ca="1">INDEX(H1091:I1154,MATCH(J1154,H1091:H1154,0),2)</f>
        <v>125.0377299006</v>
      </c>
      <c r="L1154" s="69">
        <f t="shared" ca="1" si="194"/>
        <v>54</v>
      </c>
    </row>
    <row r="1155" spans="1:25" ht="13.5" thickBot="1" x14ac:dyDescent="0.25">
      <c r="A1155" s="12">
        <v>19</v>
      </c>
      <c r="B1155" s="4">
        <v>833.33333333329995</v>
      </c>
      <c r="C1155" s="4">
        <v>0</v>
      </c>
      <c r="D1155" s="79"/>
      <c r="E1155" s="29">
        <f t="shared" si="188"/>
        <v>833.33333333329995</v>
      </c>
      <c r="F1155" s="2">
        <f t="shared" si="186"/>
        <v>0</v>
      </c>
      <c r="G1155" s="48" t="s">
        <v>21</v>
      </c>
      <c r="H1155" s="4">
        <v>-29.812064471199999</v>
      </c>
      <c r="I1155" s="4">
        <v>53.146300655099999</v>
      </c>
      <c r="J1155" s="76">
        <f ca="1">INDEX(G1155:H1218,MATCH("ВертЛиния",OFFSET(G1155,0,0,64,1),0),2)</f>
        <v>-29.812064471199999</v>
      </c>
      <c r="K1155" s="63">
        <f ca="1">INDEX(H1155:I1218,MATCH(J1155,H1155:H1218,0),2)</f>
        <v>53.146300655099999</v>
      </c>
      <c r="L1155" s="64">
        <f>MATCH("ВертЛиния",$G$131:$G$194,0)</f>
        <v>1</v>
      </c>
      <c r="Y1155" s="86"/>
    </row>
    <row r="1156" spans="1:25" ht="13.5" thickBot="1" x14ac:dyDescent="0.25">
      <c r="A1156" s="12">
        <v>19</v>
      </c>
      <c r="B1156" s="4">
        <v>833.33333333334792</v>
      </c>
      <c r="C1156" s="4">
        <v>0.78539816339744839</v>
      </c>
      <c r="D1156" s="4"/>
      <c r="E1156" s="29">
        <f t="shared" si="188"/>
        <v>589.25565098879986</v>
      </c>
      <c r="F1156" s="2">
        <f t="shared" si="186"/>
        <v>589.25565098879997</v>
      </c>
      <c r="G1156" s="49" t="s">
        <v>20</v>
      </c>
      <c r="H1156" s="4">
        <v>27.5872265066</v>
      </c>
      <c r="I1156" s="4">
        <v>53.742062931600003</v>
      </c>
      <c r="J1156" s="65">
        <f ca="1">INDEX(OFFSET(G1155,L1155,0,64-L1155,2),MATCH("ВертЛиния",OFFSET(G1155,L1155,0,64-L1155,1),0),2)</f>
        <v>47.681194499999997</v>
      </c>
      <c r="K1156" s="63">
        <f ca="1">INDEX(H1155:I1218,MATCH(J1156,H1155:H1218,0),2)</f>
        <v>56.473080387800003</v>
      </c>
      <c r="L1156" s="66">
        <f ca="1">MATCH("ВертЛиния",OFFSET($G$131,L1155,0,64-L1155,1),0)+L1155</f>
        <v>25</v>
      </c>
    </row>
    <row r="1157" spans="1:25" ht="13.5" thickBot="1" x14ac:dyDescent="0.25">
      <c r="A1157" s="12">
        <v>19</v>
      </c>
      <c r="B1157" s="4">
        <v>833.33333333329995</v>
      </c>
      <c r="C1157" s="4">
        <v>1.5707963267948966</v>
      </c>
      <c r="D1157" s="4"/>
      <c r="E1157" s="29">
        <f t="shared" si="188"/>
        <v>5.104785228785712E-14</v>
      </c>
      <c r="F1157" s="2">
        <f t="shared" ref="F1157:F1218" si="195">B1157*SIN(C1157)</f>
        <v>833.33333333329995</v>
      </c>
      <c r="G1157" s="50" t="s">
        <v>19</v>
      </c>
      <c r="H1157" s="4">
        <v>58.0430384167</v>
      </c>
      <c r="I1157" s="4">
        <v>88.988878775299995</v>
      </c>
      <c r="J1157" s="65">
        <f ca="1">INDEX(OFFSET(G1155,L1156,0,64-L1156,2),MATCH("ВертЛиния",OFFSET(G1155,L1156,0,64-L1156,1),0),2)</f>
        <v>18.6591407017</v>
      </c>
      <c r="K1157" s="63">
        <f ca="1">INDEX(H1155:I1218,MATCH(J1157,H1155:H1218,0),2)</f>
        <v>102.24741832380001</v>
      </c>
      <c r="L1157" s="66">
        <f t="shared" ref="L1157:L1161" ca="1" si="196">MATCH("ВертЛиния",OFFSET($G$131,L1156,0,64-L1156,1),0)+L1156</f>
        <v>29</v>
      </c>
    </row>
    <row r="1158" spans="1:25" ht="13.5" thickBot="1" x14ac:dyDescent="0.25">
      <c r="A1158" s="12">
        <v>19</v>
      </c>
      <c r="B1158" s="4">
        <v>833.33333333334792</v>
      </c>
      <c r="C1158" s="4">
        <v>2.3561944901923448</v>
      </c>
      <c r="D1158" s="4"/>
      <c r="E1158" s="29">
        <f t="shared" si="188"/>
        <v>-589.25565098879986</v>
      </c>
      <c r="F1158" s="2">
        <f t="shared" si="195"/>
        <v>589.25565098879997</v>
      </c>
      <c r="G1158" s="51" t="s">
        <v>22</v>
      </c>
      <c r="H1158" s="4">
        <v>34.018576376799999</v>
      </c>
      <c r="I1158" s="4">
        <v>50.313883549800003</v>
      </c>
      <c r="J1158" s="65">
        <f ca="1">INDEX(OFFSET(G1155,L1157,0,64-L1157,2),MATCH("ВертЛиния",OFFSET(G1155,L1157,0,64-L1157,1),0),2)</f>
        <v>34.802624080800001</v>
      </c>
      <c r="K1158" s="63">
        <f ca="1">INDEX(H1155:I1218,MATCH(J1158,H1155:H1218,0),2)</f>
        <v>45.327340390700002</v>
      </c>
      <c r="L1158" s="66">
        <f t="shared" ca="1" si="196"/>
        <v>39</v>
      </c>
    </row>
    <row r="1159" spans="1:25" ht="13.5" thickBot="1" x14ac:dyDescent="0.25">
      <c r="A1159" s="12">
        <v>19</v>
      </c>
      <c r="B1159" s="4">
        <v>833.33333333329995</v>
      </c>
      <c r="C1159" s="4">
        <v>3.1415926535897931</v>
      </c>
      <c r="D1159" s="4"/>
      <c r="E1159" s="29">
        <f t="shared" ref="E1159:E1218" si="197">B1159*COS(C1159)</f>
        <v>-833.33333333329995</v>
      </c>
      <c r="F1159" s="2">
        <f t="shared" si="195"/>
        <v>1.0209570457571424E-13</v>
      </c>
      <c r="G1159" s="52" t="s">
        <v>23</v>
      </c>
      <c r="H1159" s="4">
        <v>25.1509284839</v>
      </c>
      <c r="I1159" s="4">
        <v>24.430735198600001</v>
      </c>
      <c r="J1159" s="65">
        <f ca="1">INDEX(OFFSET(G1155,L1158,0,64-L1158,2),MATCH("ВертЛиния",OFFSET(G1155,L1158,0,64-L1158,1),0),2)</f>
        <v>-2.5623374451999998</v>
      </c>
      <c r="K1159" s="63">
        <f ca="1">INDEX(H1155:I1218,MATCH(J1159,H1155:H1218,0),2)</f>
        <v>97.565641184200004</v>
      </c>
      <c r="L1159" s="66">
        <f t="shared" ca="1" si="196"/>
        <v>53</v>
      </c>
    </row>
    <row r="1160" spans="1:25" ht="13.5" thickBot="1" x14ac:dyDescent="0.25">
      <c r="A1160" s="12">
        <v>19</v>
      </c>
      <c r="B1160" s="4">
        <v>833.33333333334792</v>
      </c>
      <c r="C1160" s="4">
        <v>3.9269908169872414</v>
      </c>
      <c r="D1160" s="4"/>
      <c r="E1160" s="29">
        <f t="shared" si="197"/>
        <v>-589.25565098880008</v>
      </c>
      <c r="F1160" s="2">
        <f t="shared" si="195"/>
        <v>-589.25565098879986</v>
      </c>
      <c r="G1160" s="53" t="s">
        <v>24</v>
      </c>
      <c r="H1160" s="4">
        <v>36.435822672500002</v>
      </c>
      <c r="I1160" s="4">
        <v>54.495653719899998</v>
      </c>
      <c r="J1160" s="65">
        <f ca="1">INDEX(OFFSET(G1155,L1159,0,64-L1159,2),MATCH("ВертЛиния",OFFSET(G1155,L1159,0,64-L1159,1),0),2)</f>
        <v>21.692475780599999</v>
      </c>
      <c r="K1160" s="63">
        <f ca="1">INDEX(H1155:I1218,MATCH(J1160,H1155:H1218,0),2)</f>
        <v>134.6089139437</v>
      </c>
      <c r="L1160" s="66">
        <f t="shared" ca="1" si="196"/>
        <v>56</v>
      </c>
    </row>
    <row r="1161" spans="1:25" ht="13.5" thickBot="1" x14ac:dyDescent="0.25">
      <c r="A1161" s="12">
        <v>19</v>
      </c>
      <c r="B1161" s="4">
        <v>833.33333333329995</v>
      </c>
      <c r="C1161" s="4">
        <v>4.7123889803846897</v>
      </c>
      <c r="D1161" s="4"/>
      <c r="E1161" s="29">
        <f t="shared" si="197"/>
        <v>-1.5314355686357137E-13</v>
      </c>
      <c r="F1161" s="2">
        <f t="shared" si="195"/>
        <v>-833.33333333329995</v>
      </c>
      <c r="G1161" s="50" t="s">
        <v>19</v>
      </c>
      <c r="H1161" s="4">
        <v>30.7789811974</v>
      </c>
      <c r="I1161" s="4">
        <v>50.7296823999</v>
      </c>
      <c r="J1161" s="65">
        <f ca="1">INDEX(OFFSET(G1155,L1160,0,64-L1160,2),MATCH("ВертЛиния",OFFSET(G1155,L1160,0,64-L1160,1),0),2)</f>
        <v>53.712297537700003</v>
      </c>
      <c r="K1161" s="63">
        <f ca="1">INDEX(H1155:I1218,MATCH(J1161,H1155:H1218,0),2)</f>
        <v>101.5315214308</v>
      </c>
      <c r="L1161" s="66">
        <f t="shared" ca="1" si="196"/>
        <v>59</v>
      </c>
    </row>
    <row r="1162" spans="1:25" ht="13.5" thickBot="1" x14ac:dyDescent="0.25">
      <c r="A1162" s="12">
        <v>19</v>
      </c>
      <c r="B1162" s="4">
        <v>833.33333333334792</v>
      </c>
      <c r="C1162" s="4">
        <v>5.497787143782138</v>
      </c>
      <c r="D1162" s="4"/>
      <c r="E1162" s="29">
        <f t="shared" si="197"/>
        <v>589.25565098879974</v>
      </c>
      <c r="F1162" s="2">
        <f t="shared" si="195"/>
        <v>-589.25565098880008</v>
      </c>
      <c r="G1162" s="54" t="s">
        <v>25</v>
      </c>
      <c r="H1162" s="4">
        <v>92.2533900719</v>
      </c>
      <c r="I1162" s="4">
        <v>96.323717691799999</v>
      </c>
      <c r="J1162" s="71">
        <f ca="1">INDEX(G1155:H1218,MATCH("Треугольник",OFFSET(G1155,0,0,64,1),0),2)</f>
        <v>27.5872265066</v>
      </c>
      <c r="K1162" s="63">
        <f ca="1">INDEX(H1155:I1218,MATCH(J1162,H1155:H1218,0),2)</f>
        <v>53.742062931600003</v>
      </c>
      <c r="L1162" s="64">
        <f>MATCH("Треугольник",$G$131:G1218,0)</f>
        <v>2</v>
      </c>
    </row>
    <row r="1163" spans="1:25" ht="13.5" thickBot="1" x14ac:dyDescent="0.25">
      <c r="A1163" s="12">
        <v>19</v>
      </c>
      <c r="B1163" s="4">
        <v>1388.8888888889001</v>
      </c>
      <c r="C1163" s="4">
        <v>0</v>
      </c>
      <c r="D1163" s="4"/>
      <c r="E1163" s="29">
        <f t="shared" si="197"/>
        <v>1388.8888888889001</v>
      </c>
      <c r="F1163" s="2">
        <f t="shared" si="195"/>
        <v>0</v>
      </c>
      <c r="G1163" s="53" t="s">
        <v>24</v>
      </c>
      <c r="H1163" s="4">
        <v>63.047588407200003</v>
      </c>
      <c r="I1163" s="4">
        <v>30.4046702642</v>
      </c>
      <c r="J1163" s="72">
        <f ca="1">INDEX(OFFSET(G1155,L1162,0,64-L1162,2),MATCH("Треугольник",OFFSET(G1155,L1162,0,64-L1162,1),0),2)</f>
        <v>12.1318232477</v>
      </c>
      <c r="K1163" s="63">
        <f ca="1">INDEX(H1155:I1218,MATCH(J1163,H1155:H1218,0),2)</f>
        <v>-22.6593370808</v>
      </c>
      <c r="L1163" s="66">
        <f ca="1">MATCH("Треугольник",OFFSET($G$67,L1162,0,64-L1162,1),0)+L1162</f>
        <v>14</v>
      </c>
    </row>
    <row r="1164" spans="1:25" ht="13.5" thickBot="1" x14ac:dyDescent="0.25">
      <c r="A1164" s="12">
        <v>19</v>
      </c>
      <c r="B1164" s="4">
        <v>1388.8888888889305</v>
      </c>
      <c r="C1164" s="4">
        <v>0.48332194670611478</v>
      </c>
      <c r="D1164" s="4"/>
      <c r="E1164" s="29">
        <f t="shared" si="197"/>
        <v>1229.8000356294997</v>
      </c>
      <c r="F1164" s="2">
        <f t="shared" si="195"/>
        <v>645.44885006080005</v>
      </c>
      <c r="G1164" s="51" t="s">
        <v>22</v>
      </c>
      <c r="H1164" s="4">
        <v>89.656968753200005</v>
      </c>
      <c r="I1164" s="4">
        <v>68.392776756900005</v>
      </c>
      <c r="J1164" s="72">
        <f ca="1">INDEX(OFFSET(G1155,L1163,0,64-L1163,2),MATCH("Треугольник",OFFSET(G1155,L1163,0,64-L1163,1),0),2)</f>
        <v>43.406021817400003</v>
      </c>
      <c r="K1164" s="63">
        <f ca="1">INDEX(H1155:I1218,MATCH(J1164,H1155:H1218,0),2)</f>
        <v>68.884830148600003</v>
      </c>
      <c r="L1164" s="66">
        <f t="shared" ref="L1164:L1170" ca="1" si="198">MATCH("Треугольник",OFFSET($G$67,L1163,0,64-L1163,1),0)+L1163</f>
        <v>18</v>
      </c>
    </row>
    <row r="1165" spans="1:25" ht="13.5" thickBot="1" x14ac:dyDescent="0.25">
      <c r="A1165" s="12">
        <v>19</v>
      </c>
      <c r="B1165" s="4">
        <v>1388.8888888888798</v>
      </c>
      <c r="C1165" s="4">
        <v>0.96664389341222468</v>
      </c>
      <c r="D1165" s="4"/>
      <c r="E1165" s="29">
        <f t="shared" si="197"/>
        <v>788.97881490440011</v>
      </c>
      <c r="F1165" s="2">
        <f t="shared" si="195"/>
        <v>1143.0331470745</v>
      </c>
      <c r="G1165" s="52" t="s">
        <v>23</v>
      </c>
      <c r="H1165" s="4">
        <v>-62.369841942999997</v>
      </c>
      <c r="I1165" s="4">
        <v>37.224219897799998</v>
      </c>
      <c r="J1165" s="72">
        <f ca="1">INDEX(OFFSET(G1155,L1164,0,64-L1164,2),MATCH("Треугольник",OFFSET(G1155,L1164,0,64-L1164,1),0),2)</f>
        <v>24.136563503400001</v>
      </c>
      <c r="K1165" s="63">
        <f ca="1">INDEX(H1155:I1218,MATCH(J1165,H1155:H1218,0),2)</f>
        <v>59.209650086499998</v>
      </c>
      <c r="L1165" s="66">
        <f t="shared" ca="1" si="198"/>
        <v>22</v>
      </c>
    </row>
    <row r="1166" spans="1:25" ht="13.5" thickBot="1" x14ac:dyDescent="0.25">
      <c r="A1166" s="12">
        <v>19</v>
      </c>
      <c r="B1166" s="4">
        <v>1388.8888888889062</v>
      </c>
      <c r="C1166" s="4">
        <v>1.4499658401183457</v>
      </c>
      <c r="D1166" s="4"/>
      <c r="E1166" s="29">
        <f t="shared" si="197"/>
        <v>167.41205591020108</v>
      </c>
      <c r="F1166" s="2">
        <f t="shared" si="195"/>
        <v>1378.7623251361999</v>
      </c>
      <c r="G1166" s="54" t="s">
        <v>25</v>
      </c>
      <c r="H1166" s="4">
        <v>2.7210537418</v>
      </c>
      <c r="I1166" s="4">
        <v>35.4711592771</v>
      </c>
      <c r="J1166" s="72">
        <f ca="1">INDEX(OFFSET(G1155,L1165,0,64-L1165,2),MATCH("Треугольник",OFFSET(G1155,L1165,0,64-L1165,1),0),2)</f>
        <v>-7.3900921598</v>
      </c>
      <c r="K1166" s="63">
        <f ca="1">INDEX(H1155:I1218,MATCH(J1166,H1155:H1218,0),2)</f>
        <v>44.372221020700003</v>
      </c>
      <c r="L1166" s="66">
        <f t="shared" ca="1" si="198"/>
        <v>32</v>
      </c>
    </row>
    <row r="1167" spans="1:25" ht="13.5" thickBot="1" x14ac:dyDescent="0.25">
      <c r="A1167" s="12">
        <v>19</v>
      </c>
      <c r="B1167" s="4">
        <v>1388.8888888888882</v>
      </c>
      <c r="C1167" s="4">
        <v>1.9332877868245057</v>
      </c>
      <c r="D1167" s="4"/>
      <c r="E1167" s="29">
        <f t="shared" si="197"/>
        <v>-492.50678755909991</v>
      </c>
      <c r="F1167" s="2">
        <f t="shared" si="195"/>
        <v>1298.6336703964002</v>
      </c>
      <c r="G1167" s="53" t="s">
        <v>24</v>
      </c>
      <c r="H1167" s="4">
        <v>1.6759105131000001</v>
      </c>
      <c r="I1167" s="4">
        <v>137.40392743929999</v>
      </c>
      <c r="J1167" s="72">
        <f ca="1">INDEX(OFFSET(G1155,L1166,0,64-L1166,2),MATCH("Треугольник",OFFSET(G1155,L1166,0,64-L1166,1),0),2)</f>
        <v>63.833280600800002</v>
      </c>
      <c r="K1167" s="63">
        <f ca="1">INDEX(H1155:I1218,MATCH(J1167,H1155:H1218,0),2)</f>
        <v>68.552793805899995</v>
      </c>
      <c r="L1167" s="66">
        <f t="shared" ca="1" si="198"/>
        <v>37</v>
      </c>
    </row>
    <row r="1168" spans="1:25" ht="13.5" thickBot="1" x14ac:dyDescent="0.25">
      <c r="A1168" s="12">
        <v>19</v>
      </c>
      <c r="B1168" s="4">
        <v>1388.8888888889221</v>
      </c>
      <c r="C1168" s="4">
        <v>2.4166097335306356</v>
      </c>
      <c r="D1168" s="4"/>
      <c r="E1168" s="29">
        <f t="shared" si="197"/>
        <v>-1039.5982613487997</v>
      </c>
      <c r="F1168" s="2">
        <f t="shared" si="195"/>
        <v>921.00369200110015</v>
      </c>
      <c r="G1168" s="49" t="s">
        <v>20</v>
      </c>
      <c r="H1168" s="4">
        <v>12.1318232477</v>
      </c>
      <c r="I1168" s="4">
        <v>-22.6593370808</v>
      </c>
      <c r="J1168" s="72">
        <f ca="1">INDEX(OFFSET(G1155,L1167,0,64-L1167,2),MATCH("Треугольник",OFFSET(G1155,L1167,0,64-L1167,1),0),2)</f>
        <v>133.74242323710001</v>
      </c>
      <c r="K1168" s="63">
        <f ca="1">INDEX(H1155:I1218,MATCH(J1168,H1155:H1218,0),2)</f>
        <v>137.42067545340001</v>
      </c>
      <c r="L1168" s="66">
        <f t="shared" ca="1" si="198"/>
        <v>43</v>
      </c>
    </row>
    <row r="1169" spans="1:12" ht="13.5" thickBot="1" x14ac:dyDescent="0.25">
      <c r="A1169" s="12">
        <v>19</v>
      </c>
      <c r="B1169" s="4">
        <v>1388.8888888888732</v>
      </c>
      <c r="C1169" s="4">
        <v>2.8999316802366941</v>
      </c>
      <c r="D1169" s="4"/>
      <c r="E1169" s="29">
        <f t="shared" si="197"/>
        <v>-1348.5303019805999</v>
      </c>
      <c r="F1169" s="2">
        <f t="shared" si="195"/>
        <v>332.38286706610012</v>
      </c>
      <c r="G1169" s="54" t="s">
        <v>25</v>
      </c>
      <c r="H1169" s="4">
        <v>-21.563074005000001</v>
      </c>
      <c r="I1169" s="4">
        <v>0.87480539509999999</v>
      </c>
      <c r="J1169" s="72">
        <f ca="1">INDEX(OFFSET(G1155,L1168,0,64-L1168,2),MATCH("Треугольник",OFFSET(G1155,L1168,0,64-L1168,1),0),2)</f>
        <v>-67.492510115499996</v>
      </c>
      <c r="K1169" s="63">
        <f ca="1">INDEX(H1155:I1218,MATCH(J1169,H1155:H1218,0),2)</f>
        <v>-33.406045946399999</v>
      </c>
      <c r="L1169" s="66">
        <f t="shared" ca="1" si="198"/>
        <v>47</v>
      </c>
    </row>
    <row r="1170" spans="1:12" ht="13.5" thickBot="1" x14ac:dyDescent="0.25">
      <c r="A1170" s="12">
        <v>19</v>
      </c>
      <c r="B1170" s="4">
        <v>1388.8888888888732</v>
      </c>
      <c r="C1170" s="4">
        <v>3.3832536269428921</v>
      </c>
      <c r="D1170" s="4"/>
      <c r="E1170" s="29">
        <f t="shared" si="197"/>
        <v>-1348.5303019806001</v>
      </c>
      <c r="F1170" s="2">
        <f t="shared" si="195"/>
        <v>-332.38286706609972</v>
      </c>
      <c r="G1170" s="50" t="s">
        <v>19</v>
      </c>
      <c r="H1170" s="4">
        <v>48.6267049896</v>
      </c>
      <c r="I1170" s="4">
        <v>98.652157293499997</v>
      </c>
      <c r="J1170" s="72">
        <f ca="1">INDEX(OFFSET(G1155,L1169,0,64-L1169,2),MATCH("Треугольник",OFFSET(G1155,L1169,0,64-L1169,1),0),2)</f>
        <v>45.242739552499998</v>
      </c>
      <c r="K1170" s="63">
        <f ca="1">INDEX(H1155:I1218,MATCH(J1170,H1155:H1218,0),2)</f>
        <v>54.7514532016</v>
      </c>
      <c r="L1170" s="69">
        <f t="shared" ca="1" si="198"/>
        <v>63</v>
      </c>
    </row>
    <row r="1171" spans="1:12" ht="13.5" thickBot="1" x14ac:dyDescent="0.25">
      <c r="A1171" s="12">
        <v>19</v>
      </c>
      <c r="B1171" s="4">
        <v>1388.8888888889221</v>
      </c>
      <c r="C1171" s="4">
        <v>3.8665755736489507</v>
      </c>
      <c r="D1171" s="4"/>
      <c r="E1171" s="29">
        <f t="shared" si="197"/>
        <v>-1039.5982613488</v>
      </c>
      <c r="F1171" s="2">
        <f t="shared" si="195"/>
        <v>-921.00369200109981</v>
      </c>
      <c r="G1171" s="51" t="s">
        <v>22</v>
      </c>
      <c r="H1171" s="4">
        <v>35.980260236699998</v>
      </c>
      <c r="I1171" s="4">
        <v>33.0295502476</v>
      </c>
      <c r="J1171" s="62">
        <f ca="1">INDEX(G1155:H1218,MATCH("Круг",OFFSET(G1155,0,0,64,1),0),2)</f>
        <v>58.0430384167</v>
      </c>
      <c r="K1171" s="63">
        <f ca="1">INDEX(H1155:I1218,MATCH(J1171,H1155:H1218,0),2)</f>
        <v>88.988878775299995</v>
      </c>
      <c r="L1171" s="64">
        <f>MATCH("Круг",$G$131:$G$194,0)</f>
        <v>3</v>
      </c>
    </row>
    <row r="1172" spans="1:12" ht="13.5" thickBot="1" x14ac:dyDescent="0.25">
      <c r="A1172" s="12">
        <v>19</v>
      </c>
      <c r="B1172" s="4">
        <v>1388.8888888888882</v>
      </c>
      <c r="C1172" s="4">
        <v>4.3498975203550803</v>
      </c>
      <c r="D1172" s="4"/>
      <c r="E1172" s="29">
        <f t="shared" si="197"/>
        <v>-492.50678755910047</v>
      </c>
      <c r="F1172" s="2">
        <f t="shared" si="195"/>
        <v>-1298.6336703964</v>
      </c>
      <c r="G1172" s="49" t="s">
        <v>20</v>
      </c>
      <c r="H1172" s="4">
        <v>43.406021817400003</v>
      </c>
      <c r="I1172" s="4">
        <v>68.884830148600003</v>
      </c>
      <c r="J1172" s="65">
        <f ca="1">INDEX(OFFSET(G1155,L1171,0,64-L1171,2),MATCH("Круг",OFFSET(G1155,L1171,0,64-L1171,1),0),2)</f>
        <v>30.7789811974</v>
      </c>
      <c r="K1172" s="63">
        <f ca="1">INDEX(H1155:I1218,MATCH(J1172,H1155:H1218,0),2)</f>
        <v>50.7296823999</v>
      </c>
      <c r="L1172" s="66">
        <f ca="1">MATCH("Круг",OFFSET($G$131,L1171,0,64-L1171,1),0)+L1171</f>
        <v>7</v>
      </c>
    </row>
    <row r="1173" spans="1:12" ht="13.5" thickBot="1" x14ac:dyDescent="0.25">
      <c r="A1173" s="12">
        <v>19</v>
      </c>
      <c r="B1173" s="4">
        <v>1388.8888888889062</v>
      </c>
      <c r="C1173" s="4">
        <v>4.8332194670612409</v>
      </c>
      <c r="D1173" s="4"/>
      <c r="E1173" s="29">
        <f t="shared" si="197"/>
        <v>167.41205591020139</v>
      </c>
      <c r="F1173" s="2">
        <f t="shared" si="195"/>
        <v>-1378.7623251361999</v>
      </c>
      <c r="G1173" s="52" t="s">
        <v>23</v>
      </c>
      <c r="H1173" s="4">
        <v>30.836466283899998</v>
      </c>
      <c r="I1173" s="4">
        <v>24.139675228600002</v>
      </c>
      <c r="J1173" s="65">
        <f ca="1">INDEX(OFFSET(G1155,L1172,0,64-L1172,2),MATCH("Круг",OFFSET(G1155,L1172,0,64-L1172,1),0),2)</f>
        <v>48.6267049896</v>
      </c>
      <c r="K1173" s="63">
        <f ca="1">INDEX(H1155:I1218,MATCH(J1173,H1155:H1218,0),2)</f>
        <v>98.652157293499997</v>
      </c>
      <c r="L1173" s="66">
        <f t="shared" ref="L1173:L1181" ca="1" si="199">MATCH("Круг",OFFSET($G$131,L1172,0,64-L1172,1),0)+L1172</f>
        <v>16</v>
      </c>
    </row>
    <row r="1174" spans="1:12" ht="13.5" thickBot="1" x14ac:dyDescent="0.25">
      <c r="A1174" s="12">
        <v>19</v>
      </c>
      <c r="B1174" s="4">
        <v>1388.8888888888798</v>
      </c>
      <c r="C1174" s="4">
        <v>5.3165414137673617</v>
      </c>
      <c r="D1174" s="4"/>
      <c r="E1174" s="29">
        <f t="shared" si="197"/>
        <v>788.9788149044</v>
      </c>
      <c r="F1174" s="2">
        <f t="shared" si="195"/>
        <v>-1143.0331470745002</v>
      </c>
      <c r="G1174" s="51" t="s">
        <v>22</v>
      </c>
      <c r="H1174" s="4">
        <v>-4.8164720860000001</v>
      </c>
      <c r="I1174" s="4">
        <v>83.154828896300003</v>
      </c>
      <c r="J1174" s="65">
        <f ca="1">INDEX(OFFSET(G1155,L1173,0,64-L1173,2),MATCH("Круг",OFFSET(G1155,L1173,0,64-L1173,1),0),2)</f>
        <v>68.4032377825</v>
      </c>
      <c r="K1174" s="63">
        <f ca="1">INDEX(H1155:I1218,MATCH(J1174,H1155:H1218,0),2)</f>
        <v>59.9887534804</v>
      </c>
      <c r="L1174" s="66">
        <f t="shared" ca="1" si="199"/>
        <v>21</v>
      </c>
    </row>
    <row r="1175" spans="1:12" ht="13.5" thickBot="1" x14ac:dyDescent="0.25">
      <c r="A1175" s="12">
        <v>19</v>
      </c>
      <c r="B1175" s="4">
        <v>1388.8888888889305</v>
      </c>
      <c r="C1175" s="4">
        <v>5.7998633604734717</v>
      </c>
      <c r="D1175" s="4"/>
      <c r="E1175" s="29">
        <f t="shared" si="197"/>
        <v>1229.8000356294997</v>
      </c>
      <c r="F1175" s="2">
        <f t="shared" si="195"/>
        <v>-645.44885006079994</v>
      </c>
      <c r="G1175" s="50" t="s">
        <v>19</v>
      </c>
      <c r="H1175" s="4">
        <v>68.4032377825</v>
      </c>
      <c r="I1175" s="4">
        <v>59.9887534804</v>
      </c>
      <c r="J1175" s="65">
        <f ca="1">INDEX(OFFSET(G1155,L1174,0,64-L1174,2),MATCH("Круг",OFFSET(G1155,L1174,0,64-L1174,1),0),2)</f>
        <v>19.684189016600001</v>
      </c>
      <c r="K1175" s="63">
        <f ca="1">INDEX(H1155:I1218,MATCH(J1175,H1155:H1218,0),2)</f>
        <v>71.531405130099998</v>
      </c>
      <c r="L1175" s="66">
        <f t="shared" ca="1" si="199"/>
        <v>23</v>
      </c>
    </row>
    <row r="1176" spans="1:12" ht="13.5" thickBot="1" x14ac:dyDescent="0.25">
      <c r="A1176" s="12">
        <v>19</v>
      </c>
      <c r="B1176" s="4">
        <v>1944.4444444444</v>
      </c>
      <c r="C1176" s="4">
        <v>0</v>
      </c>
      <c r="D1176" s="4"/>
      <c r="E1176" s="29">
        <f t="shared" si="197"/>
        <v>1944.4444444444</v>
      </c>
      <c r="F1176" s="2">
        <f t="shared" si="195"/>
        <v>0</v>
      </c>
      <c r="G1176" s="49" t="s">
        <v>20</v>
      </c>
      <c r="H1176" s="4">
        <v>24.136563503400001</v>
      </c>
      <c r="I1176" s="4">
        <v>59.209650086499998</v>
      </c>
      <c r="J1176" s="65">
        <f ca="1">INDEX(OFFSET(G1155,L1175,0,64-L1175,2),MATCH("Круг",OFFSET(G1155,L1175,0,64-L1175,1),0),2)</f>
        <v>58.705411041600001</v>
      </c>
      <c r="K1176" s="63">
        <f ca="1">INDEX(H1155:I1218,MATCH(J1176,H1155:H1218,0),2)</f>
        <v>-5.8160302607999999</v>
      </c>
      <c r="L1176" s="66">
        <f t="shared" ca="1" si="199"/>
        <v>26</v>
      </c>
    </row>
    <row r="1177" spans="1:12" ht="13.5" thickBot="1" x14ac:dyDescent="0.25">
      <c r="A1177" s="12">
        <v>19</v>
      </c>
      <c r="B1177" s="4">
        <v>1944.444444444473</v>
      </c>
      <c r="C1177" s="4">
        <v>0.33069396353575897</v>
      </c>
      <c r="D1177" s="4"/>
      <c r="E1177" s="29">
        <f t="shared" si="197"/>
        <v>1839.0890810845999</v>
      </c>
      <c r="F1177" s="2">
        <f t="shared" si="195"/>
        <v>631.36007900909999</v>
      </c>
      <c r="G1177" s="50" t="s">
        <v>19</v>
      </c>
      <c r="H1177" s="4">
        <v>19.684189016600001</v>
      </c>
      <c r="I1177" s="4">
        <v>71.531405130099998</v>
      </c>
      <c r="J1177" s="65">
        <f ca="1">INDEX(OFFSET(G1155,L1176,0,64-L1176,2),MATCH("Круг",OFFSET(G1155,L1176,0,64-L1176,1),0),2)</f>
        <v>45.088511766099998</v>
      </c>
      <c r="K1177" s="63">
        <f ca="1">INDEX(H1155:I1218,MATCH(J1177,H1155:H1218,0),2)</f>
        <v>41.558914817900003</v>
      </c>
      <c r="L1177" s="66">
        <f t="shared" ca="1" si="199"/>
        <v>30</v>
      </c>
    </row>
    <row r="1178" spans="1:12" ht="13.5" thickBot="1" x14ac:dyDescent="0.25">
      <c r="A1178" s="12">
        <v>19</v>
      </c>
      <c r="B1178" s="4">
        <v>1944.4444444444775</v>
      </c>
      <c r="C1178" s="4">
        <v>0.6613879270715376</v>
      </c>
      <c r="D1178" s="4"/>
      <c r="E1178" s="29">
        <f t="shared" si="197"/>
        <v>1534.4398793819</v>
      </c>
      <c r="F1178" s="2">
        <f t="shared" si="195"/>
        <v>1194.3024968965999</v>
      </c>
      <c r="G1178" s="53" t="s">
        <v>24</v>
      </c>
      <c r="H1178" s="4">
        <v>-9.5431288001999999</v>
      </c>
      <c r="I1178" s="4">
        <v>19.586406259299999</v>
      </c>
      <c r="J1178" s="65">
        <f ca="1">INDEX(OFFSET(G1155,L1177,0,64-L1177,2),MATCH("Круг",OFFSET(G1155,L1177,0,64-L1177,1),0),2)</f>
        <v>21.6900172002</v>
      </c>
      <c r="K1178" s="63">
        <f ca="1">INDEX(H1155:I1218,MATCH(J1178,H1155:H1218,0),2)</f>
        <v>56.591468337499997</v>
      </c>
      <c r="L1178" s="66">
        <f t="shared" ca="1" si="199"/>
        <v>34</v>
      </c>
    </row>
    <row r="1179" spans="1:12" ht="13.5" thickBot="1" x14ac:dyDescent="0.25">
      <c r="A1179" s="12">
        <v>19</v>
      </c>
      <c r="B1179" s="4">
        <v>1944.4444444444632</v>
      </c>
      <c r="C1179" s="4">
        <v>0.99208189060729379</v>
      </c>
      <c r="D1179" s="4"/>
      <c r="E1179" s="29">
        <f t="shared" si="197"/>
        <v>1063.5103074603001</v>
      </c>
      <c r="F1179" s="2">
        <f t="shared" si="195"/>
        <v>1627.8237077327001</v>
      </c>
      <c r="G1179" s="48" t="s">
        <v>21</v>
      </c>
      <c r="H1179" s="4">
        <v>47.681194499999997</v>
      </c>
      <c r="I1179" s="4">
        <v>56.473080387800003</v>
      </c>
      <c r="J1179" s="65">
        <f ca="1">INDEX(OFFSET(G1155,L1178,0,64-L1178,2),MATCH("Круг",OFFSET(G1155,L1178,0,64-L1178,1),0),2)</f>
        <v>18.825889180400001</v>
      </c>
      <c r="K1179" s="63">
        <f ca="1">INDEX(H1155:I1218,MATCH(J1179,H1155:H1218,0),2)</f>
        <v>74.355408845900001</v>
      </c>
      <c r="L1179" s="66">
        <f t="shared" ca="1" si="199"/>
        <v>48</v>
      </c>
    </row>
    <row r="1180" spans="1:12" ht="13.5" thickBot="1" x14ac:dyDescent="0.25">
      <c r="A1180" s="12">
        <v>19</v>
      </c>
      <c r="B1180" s="4">
        <v>1944.4444444444548</v>
      </c>
      <c r="C1180" s="4">
        <v>1.3227758541430534</v>
      </c>
      <c r="D1180" s="4"/>
      <c r="E1180" s="29">
        <f t="shared" si="197"/>
        <v>477.33289166270038</v>
      </c>
      <c r="F1180" s="2">
        <f t="shared" si="195"/>
        <v>1884.9449615486999</v>
      </c>
      <c r="G1180" s="50" t="s">
        <v>19</v>
      </c>
      <c r="H1180" s="4">
        <v>58.705411041600001</v>
      </c>
      <c r="I1180" s="4">
        <v>-5.8160302607999999</v>
      </c>
      <c r="J1180" s="65">
        <f ca="1">INDEX(OFFSET(G1155,L1179,0,64-L1179,2),MATCH("Круг",OFFSET(G1155,L1179,0,64-L1179,1),0),2)</f>
        <v>44.107207331300003</v>
      </c>
      <c r="K1180" s="63">
        <f ca="1">INDEX(H1155:I1218,MATCH(J1180,H1155:H1218,0),2)</f>
        <v>154.1408968698</v>
      </c>
      <c r="L1180" s="66">
        <f t="shared" ca="1" si="199"/>
        <v>58</v>
      </c>
    </row>
    <row r="1181" spans="1:12" ht="13.5" thickBot="1" x14ac:dyDescent="0.25">
      <c r="A1181" s="12">
        <v>19</v>
      </c>
      <c r="B1181" s="4">
        <v>1944.4444444444389</v>
      </c>
      <c r="C1181" s="4">
        <v>1.6534698176788196</v>
      </c>
      <c r="D1181" s="4"/>
      <c r="E1181" s="29">
        <f t="shared" si="197"/>
        <v>-160.57094952949794</v>
      </c>
      <c r="F1181" s="2">
        <f t="shared" si="195"/>
        <v>1937.8031808462999</v>
      </c>
      <c r="G1181" s="51" t="s">
        <v>22</v>
      </c>
      <c r="H1181" s="4">
        <v>10.7499768343</v>
      </c>
      <c r="I1181" s="4">
        <v>50.974505315400002</v>
      </c>
      <c r="J1181" s="65">
        <f ca="1">INDEX(OFFSET(G1155,L1180,0,64-L1180,2),MATCH("Круг",OFFSET(G1155,L1180,0,64-L1180,1),0),2)</f>
        <v>14.970197327299999</v>
      </c>
      <c r="K1181" s="63">
        <f ca="1">INDEX(H1155:I1218,MATCH(J1181,H1155:H1218,0),2)</f>
        <v>66.118960153200007</v>
      </c>
      <c r="L1181" s="66">
        <f t="shared" ca="1" si="199"/>
        <v>61</v>
      </c>
    </row>
    <row r="1182" spans="1:12" ht="13.5" thickBot="1" x14ac:dyDescent="0.25">
      <c r="A1182" s="12">
        <v>19</v>
      </c>
      <c r="B1182" s="4">
        <v>1944.4444444444059</v>
      </c>
      <c r="C1182" s="4">
        <v>1.9841637812146047</v>
      </c>
      <c r="D1182" s="4"/>
      <c r="E1182" s="29">
        <f t="shared" si="197"/>
        <v>-781.07443682520011</v>
      </c>
      <c r="F1182" s="2">
        <f t="shared" si="195"/>
        <v>1780.6703573847999</v>
      </c>
      <c r="G1182" s="52" t="s">
        <v>23</v>
      </c>
      <c r="H1182" s="4">
        <v>54.882609177900001</v>
      </c>
      <c r="I1182" s="4">
        <v>101.3203676868</v>
      </c>
      <c r="J1182" s="62">
        <f ca="1">INDEX(G1155:H1218,MATCH("Крест",OFFSET(G1155,0,0,64,1),0),2)</f>
        <v>34.018576376799999</v>
      </c>
      <c r="K1182" s="63">
        <f ca="1">INDEX(H1155:I1218,MATCH(J1182,H1155:H1218,0),2)</f>
        <v>50.313883549800003</v>
      </c>
      <c r="L1182" s="64">
        <f>MATCH("Крест",$G$67:$G$130,0)</f>
        <v>4</v>
      </c>
    </row>
    <row r="1183" spans="1:12" ht="13.5" thickBot="1" x14ac:dyDescent="0.25">
      <c r="A1183" s="12">
        <v>19</v>
      </c>
      <c r="B1183" s="4">
        <v>1944.4444444444532</v>
      </c>
      <c r="C1183" s="4">
        <v>2.3148577447503875</v>
      </c>
      <c r="D1183" s="4"/>
      <c r="E1183" s="29">
        <f t="shared" si="197"/>
        <v>-1316.9363892722997</v>
      </c>
      <c r="F1183" s="2">
        <f t="shared" si="195"/>
        <v>1430.5742707533002</v>
      </c>
      <c r="G1183" s="48" t="s">
        <v>21</v>
      </c>
      <c r="H1183" s="4">
        <v>18.6591407017</v>
      </c>
      <c r="I1183" s="4">
        <v>102.24741832380001</v>
      </c>
      <c r="J1183" s="65">
        <f ca="1">INDEX(OFFSET(G1155,L1182,0,64-L1182,2),MATCH("Крест",OFFSET(G1155,L1182,0,64-L1182,1),0),2)</f>
        <v>89.656968753200005</v>
      </c>
      <c r="K1183" s="63">
        <f ca="1">INDEX(H1155:I1218,MATCH(J1183,H1155:H1218,0),2)</f>
        <v>68.392776756900005</v>
      </c>
      <c r="L1183" s="66">
        <f ca="1">MATCH("Крест",OFFSET($G$67,L1182,0,64-L1182,1),0)+L1182</f>
        <v>10</v>
      </c>
    </row>
    <row r="1184" spans="1:12" ht="13.5" thickBot="1" x14ac:dyDescent="0.25">
      <c r="A1184" s="12">
        <v>19</v>
      </c>
      <c r="B1184" s="4">
        <v>1944.4444444444898</v>
      </c>
      <c r="C1184" s="4">
        <v>2.6455517082861273</v>
      </c>
      <c r="D1184" s="4"/>
      <c r="E1184" s="29">
        <f t="shared" si="197"/>
        <v>-1710.0878495681998</v>
      </c>
      <c r="F1184" s="2">
        <f t="shared" si="195"/>
        <v>925.45326423880033</v>
      </c>
      <c r="G1184" s="50" t="s">
        <v>19</v>
      </c>
      <c r="H1184" s="4">
        <v>45.088511766099998</v>
      </c>
      <c r="I1184" s="4">
        <v>41.558914817900003</v>
      </c>
      <c r="J1184" s="65">
        <f ca="1">INDEX(OFFSET(G1155,L1183,0,64-L1183,2),MATCH("Крест",OFFSET(G1155,L1183,0,64-L1183,1),0),2)</f>
        <v>35.980260236699998</v>
      </c>
      <c r="K1184" s="63">
        <f ca="1">INDEX(H1155:I1218,MATCH(J1184,H1155:H1218,0),2)</f>
        <v>33.0295502476</v>
      </c>
      <c r="L1184" s="66">
        <f t="shared" ref="L1184:L1192" ca="1" si="200">MATCH("Крест",OFFSET($G$67,L1183,0,64-L1183,1),0)+L1183</f>
        <v>17</v>
      </c>
    </row>
    <row r="1185" spans="1:87" ht="13.5" thickBot="1" x14ac:dyDescent="0.25">
      <c r="A1185" s="12">
        <v>19</v>
      </c>
      <c r="B1185" s="4">
        <v>1944.4444444444428</v>
      </c>
      <c r="C1185" s="4">
        <v>2.9762456718218999</v>
      </c>
      <c r="D1185" s="4"/>
      <c r="E1185" s="29">
        <f t="shared" si="197"/>
        <v>-1917.9247566163999</v>
      </c>
      <c r="F1185" s="2">
        <f t="shared" si="195"/>
        <v>320.04503665700042</v>
      </c>
      <c r="G1185" s="51" t="s">
        <v>22</v>
      </c>
      <c r="H1185" s="4">
        <v>-2.1230584412</v>
      </c>
      <c r="I1185" s="4">
        <v>65.847996555199998</v>
      </c>
      <c r="J1185" s="65">
        <f ca="1">INDEX(OFFSET(G1155,L1184,0,64-L1184,2),MATCH("Крест",OFFSET(G1155,L1184,0,64-L1184,1),0),2)</f>
        <v>-4.8164720860000001</v>
      </c>
      <c r="K1185" s="63">
        <f ca="1">INDEX(H1155:I1218,MATCH(J1185,H1155:H1218,0),2)</f>
        <v>83.154828896300003</v>
      </c>
      <c r="L1185" s="66">
        <f t="shared" ca="1" si="200"/>
        <v>20</v>
      </c>
    </row>
    <row r="1186" spans="1:87" ht="13.5" thickBot="1" x14ac:dyDescent="0.25">
      <c r="A1186" s="12">
        <v>19</v>
      </c>
      <c r="B1186" s="4">
        <v>1944.4444444444428</v>
      </c>
      <c r="C1186" s="4">
        <v>3.3069396353576863</v>
      </c>
      <c r="D1186" s="4"/>
      <c r="E1186" s="29">
        <f t="shared" si="197"/>
        <v>-1917.9247566164001</v>
      </c>
      <c r="F1186" s="2">
        <f t="shared" si="195"/>
        <v>-320.04503665699997</v>
      </c>
      <c r="G1186" s="49" t="s">
        <v>20</v>
      </c>
      <c r="H1186" s="4">
        <v>-7.3900921598</v>
      </c>
      <c r="I1186" s="4">
        <v>44.372221020700003</v>
      </c>
      <c r="J1186" s="65">
        <f ca="1">INDEX(OFFSET(G1155,L1185,0,64-L1185,2),MATCH("Крест",OFFSET(G1155,L1185,0,64-L1185,1),0),2)</f>
        <v>10.7499768343</v>
      </c>
      <c r="K1186" s="63">
        <f ca="1">INDEX(H1155:I1218,MATCH(J1186,H1155:H1218,0),2)</f>
        <v>50.974505315400002</v>
      </c>
      <c r="L1186" s="66">
        <f t="shared" ca="1" si="200"/>
        <v>27</v>
      </c>
    </row>
    <row r="1187" spans="1:87" ht="13.5" thickBot="1" x14ac:dyDescent="0.25">
      <c r="A1187" s="12">
        <v>19</v>
      </c>
      <c r="B1187" s="4">
        <v>1944.4444444444898</v>
      </c>
      <c r="C1187" s="4">
        <v>3.6376335988934589</v>
      </c>
      <c r="D1187" s="4"/>
      <c r="E1187" s="29">
        <f t="shared" si="197"/>
        <v>-1710.0878495682</v>
      </c>
      <c r="F1187" s="2">
        <f t="shared" si="195"/>
        <v>-925.45326423879987</v>
      </c>
      <c r="G1187" s="52" t="s">
        <v>23</v>
      </c>
      <c r="H1187" s="4">
        <v>-16.137211782400001</v>
      </c>
      <c r="I1187" s="4">
        <v>70.6049559139</v>
      </c>
      <c r="J1187" s="65">
        <f ca="1">INDEX(OFFSET(G1155,L1186,0,64-L1186,2),MATCH("Крест",OFFSET(G1155,L1186,0,64-L1186,1),0),2)</f>
        <v>-2.1230584412</v>
      </c>
      <c r="K1187" s="63">
        <f ca="1">INDEX(H1155:I1218,MATCH(J1187,H1155:H1218,0),2)</f>
        <v>65.847996555199998</v>
      </c>
      <c r="L1187" s="66">
        <f t="shared" ca="1" si="200"/>
        <v>31</v>
      </c>
    </row>
    <row r="1188" spans="1:87" ht="13.5" thickBot="1" x14ac:dyDescent="0.25">
      <c r="A1188" s="12">
        <v>19</v>
      </c>
      <c r="B1188" s="4">
        <v>1944.4444444444532</v>
      </c>
      <c r="C1188" s="4">
        <v>3.9683275624291987</v>
      </c>
      <c r="D1188" s="4"/>
      <c r="E1188" s="29">
        <f t="shared" si="197"/>
        <v>-1316.9363892722999</v>
      </c>
      <c r="F1188" s="2">
        <f t="shared" si="195"/>
        <v>-1430.5742707532997</v>
      </c>
      <c r="G1188" s="50" t="s">
        <v>19</v>
      </c>
      <c r="H1188" s="4">
        <v>21.6900172002</v>
      </c>
      <c r="I1188" s="4">
        <v>56.591468337499997</v>
      </c>
      <c r="J1188" s="65">
        <f ca="1">INDEX(OFFSET(G1155,L1187,0,64-L1187,2),MATCH("Крест",OFFSET(G1155,L1187,0,64-L1187,1),0),2)</f>
        <v>63.958713220299998</v>
      </c>
      <c r="K1188" s="63">
        <f ca="1">INDEX(H1155:I1218,MATCH(J1188,H1155:H1218,0),2)</f>
        <v>12.126609567999999</v>
      </c>
      <c r="L1188" s="66">
        <f t="shared" ca="1" si="200"/>
        <v>45</v>
      </c>
    </row>
    <row r="1189" spans="1:87" ht="13.5" thickBot="1" x14ac:dyDescent="0.25">
      <c r="A1189" s="12">
        <v>19</v>
      </c>
      <c r="B1189" s="4">
        <v>1944.4444444444059</v>
      </c>
      <c r="C1189" s="4">
        <v>4.2990215259649815</v>
      </c>
      <c r="D1189" s="4"/>
      <c r="E1189" s="29">
        <f t="shared" si="197"/>
        <v>-781.07443682520056</v>
      </c>
      <c r="F1189" s="2">
        <f t="shared" si="195"/>
        <v>-1780.6703573847997</v>
      </c>
      <c r="G1189" s="54" t="s">
        <v>25</v>
      </c>
      <c r="H1189" s="4">
        <v>23.324955363400001</v>
      </c>
      <c r="I1189" s="4">
        <v>95.723360270200004</v>
      </c>
      <c r="J1189" s="65">
        <f ca="1">INDEX(OFFSET(G1155,L1188,0,64-L1188,2),MATCH("Крест",OFFSET(G1155,L1188,0,64-L1188,1),0),2)</f>
        <v>-20.137670254</v>
      </c>
      <c r="K1189" s="63">
        <f ca="1">INDEX(H1155:I1218,MATCH(J1189,H1155:H1218,0),2)</f>
        <v>-8.0498634796000008</v>
      </c>
      <c r="L1189" s="66">
        <f t="shared" ca="1" si="200"/>
        <v>50</v>
      </c>
      <c r="BP1189" s="101"/>
      <c r="BQ1189" s="102"/>
      <c r="BR1189" s="102"/>
      <c r="BS1189" s="102"/>
      <c r="BT1189" s="102"/>
      <c r="BU1189" s="102"/>
      <c r="BV1189" s="102"/>
      <c r="BW1189" s="102"/>
      <c r="BX1189" s="102"/>
      <c r="BY1189" s="102"/>
      <c r="BZ1189" s="102"/>
      <c r="CA1189" s="102"/>
      <c r="CB1189" s="102"/>
      <c r="CC1189" s="102"/>
      <c r="CD1189" s="102"/>
      <c r="CE1189" s="102"/>
      <c r="CF1189" s="102"/>
      <c r="CG1189" s="102"/>
      <c r="CH1189" s="102"/>
      <c r="CI1189" s="103"/>
    </row>
    <row r="1190" spans="1:87" ht="13.5" thickBot="1" x14ac:dyDescent="0.25">
      <c r="A1190" s="12">
        <v>19</v>
      </c>
      <c r="B1190" s="4">
        <v>1944.4444444444389</v>
      </c>
      <c r="C1190" s="4">
        <v>4.6297154895007662</v>
      </c>
      <c r="D1190" s="4"/>
      <c r="E1190" s="29">
        <f t="shared" si="197"/>
        <v>-160.57094952949927</v>
      </c>
      <c r="F1190" s="2">
        <f t="shared" si="195"/>
        <v>-1937.8031808462999</v>
      </c>
      <c r="G1190" s="53" t="s">
        <v>24</v>
      </c>
      <c r="H1190" s="4">
        <v>-4.1103326350999998</v>
      </c>
      <c r="I1190" s="4">
        <v>65.420083080599994</v>
      </c>
      <c r="J1190" s="65">
        <f ca="1">INDEX(OFFSET(G1155,L1189,0,64-L1189,2),MATCH("Крест",OFFSET(G1155,L1189,0,64-L1189,1),0),2)</f>
        <v>2.3849322076999999</v>
      </c>
      <c r="K1190" s="63">
        <f ca="1">INDEX(H1155:I1218,MATCH(J1190,H1155:H1218,0),2)</f>
        <v>52.877539261499997</v>
      </c>
      <c r="L1190" s="66">
        <f t="shared" ca="1" si="200"/>
        <v>57</v>
      </c>
    </row>
    <row r="1191" spans="1:87" ht="13.5" thickBot="1" x14ac:dyDescent="0.25">
      <c r="A1191" s="12">
        <v>19</v>
      </c>
      <c r="B1191" s="4">
        <v>1944.4444444444548</v>
      </c>
      <c r="C1191" s="4">
        <v>4.960409453036533</v>
      </c>
      <c r="D1191" s="4"/>
      <c r="E1191" s="29">
        <f t="shared" si="197"/>
        <v>477.33289166270032</v>
      </c>
      <c r="F1191" s="2">
        <f t="shared" si="195"/>
        <v>-1884.9449615486999</v>
      </c>
      <c r="G1191" s="49" t="s">
        <v>20</v>
      </c>
      <c r="H1191" s="4">
        <v>63.833280600800002</v>
      </c>
      <c r="I1191" s="4">
        <v>68.552793805899995</v>
      </c>
      <c r="J1191" s="65">
        <f ca="1">INDEX(OFFSET(G1155,L1190,0,64-L1190,2),MATCH("Крест",OFFSET(G1155,L1190,0,64-L1190,1),0),2)</f>
        <v>27.672673253100001</v>
      </c>
      <c r="K1191" s="63">
        <f ca="1">INDEX(H1155:I1218,MATCH(J1191,H1155:H1218,0),2)</f>
        <v>127.9233562444</v>
      </c>
      <c r="L1191" s="66">
        <f t="shared" ca="1" si="200"/>
        <v>60</v>
      </c>
    </row>
    <row r="1192" spans="1:87" ht="13.5" thickBot="1" x14ac:dyDescent="0.25">
      <c r="A1192" s="12">
        <v>19</v>
      </c>
      <c r="B1192" s="4">
        <v>1944.4444444444632</v>
      </c>
      <c r="C1192" s="4">
        <v>5.2911034165722928</v>
      </c>
      <c r="D1192" s="4"/>
      <c r="E1192" s="29">
        <f t="shared" si="197"/>
        <v>1063.5103074603001</v>
      </c>
      <c r="F1192" s="2">
        <f t="shared" si="195"/>
        <v>-1627.8237077327001</v>
      </c>
      <c r="G1192" s="54" t="s">
        <v>25</v>
      </c>
      <c r="H1192" s="4">
        <v>17.706025504599999</v>
      </c>
      <c r="I1192" s="4">
        <v>51.912703206400003</v>
      </c>
      <c r="J1192" s="65">
        <f ca="1">INDEX(OFFSET(G1155,L1191,0,64-L1191,2),MATCH("Крест",OFFSET(G1155,L1191,0,64-L1191,1),0),2)</f>
        <v>89.840230162799998</v>
      </c>
      <c r="K1192" s="63">
        <f ca="1">INDEX(H1155:I1218,MATCH(J1192,H1155:H1218,0),2)</f>
        <v>78.791394060599998</v>
      </c>
      <c r="L1192" s="69">
        <f t="shared" ca="1" si="200"/>
        <v>64</v>
      </c>
    </row>
    <row r="1193" spans="1:87" ht="13.5" thickBot="1" x14ac:dyDescent="0.25">
      <c r="A1193" s="12">
        <v>19</v>
      </c>
      <c r="B1193" s="4">
        <v>1944.4444444444775</v>
      </c>
      <c r="C1193" s="4">
        <v>5.621797380108049</v>
      </c>
      <c r="D1193" s="4"/>
      <c r="E1193" s="29">
        <f t="shared" si="197"/>
        <v>1534.4398793819</v>
      </c>
      <c r="F1193" s="2">
        <f t="shared" si="195"/>
        <v>-1194.3024968965999</v>
      </c>
      <c r="G1193" s="48" t="s">
        <v>21</v>
      </c>
      <c r="H1193" s="4">
        <v>34.802624080800001</v>
      </c>
      <c r="I1193" s="4">
        <v>45.327340390700002</v>
      </c>
      <c r="J1193" s="62">
        <f ca="1">INDEX(G1155:H1218,MATCH("ГорЛиния",OFFSET(G1155,0,0,64,1),0),2)</f>
        <v>25.1509284839</v>
      </c>
      <c r="K1193" s="63">
        <f ca="1">INDEX(H1155:I1218,MATCH(J1193,H1155:H1218,0),2)</f>
        <v>24.430735198600001</v>
      </c>
      <c r="L1193" s="64">
        <f>MATCH("ГорЛиния",$G$67:$G$130,0)</f>
        <v>5</v>
      </c>
    </row>
    <row r="1194" spans="1:87" ht="13.5" thickBot="1" x14ac:dyDescent="0.25">
      <c r="A1194" s="12">
        <v>19</v>
      </c>
      <c r="B1194" s="4">
        <v>1944.444444444473</v>
      </c>
      <c r="C1194" s="4">
        <v>5.9524913436438274</v>
      </c>
      <c r="D1194" s="4"/>
      <c r="E1194" s="29">
        <f t="shared" si="197"/>
        <v>1839.0890810845999</v>
      </c>
      <c r="F1194" s="2">
        <f t="shared" si="195"/>
        <v>-631.36007900910022</v>
      </c>
      <c r="G1194" s="52" t="s">
        <v>23</v>
      </c>
      <c r="H1194" s="4">
        <v>3.9358596605999998</v>
      </c>
      <c r="I1194" s="4">
        <v>93.759907862700004</v>
      </c>
      <c r="J1194" s="65">
        <f ca="1">INDEX(OFFSET(G1155,L1193,0,64-L1193,2),MATCH("ГорЛиния",OFFSET(G1155,L1193,0,64-L1193,1),0),2)</f>
        <v>-62.369841942999997</v>
      </c>
      <c r="K1194" s="63">
        <f ca="1">INDEX(H1155:I1218,MATCH(J1194,H1155:H1218,0),2)</f>
        <v>37.224219897799998</v>
      </c>
      <c r="L1194" s="66">
        <f ca="1">MATCH("ГорЛиния",OFFSET($G$67,L1193,0,64-L1193,1),0)+L1193</f>
        <v>11</v>
      </c>
    </row>
    <row r="1195" spans="1:87" ht="13.5" thickBot="1" x14ac:dyDescent="0.25">
      <c r="A1195" s="12">
        <v>19</v>
      </c>
      <c r="B1195" s="4">
        <v>2500</v>
      </c>
      <c r="C1195" s="4">
        <v>0</v>
      </c>
      <c r="D1195" s="4"/>
      <c r="E1195" s="29">
        <f t="shared" si="197"/>
        <v>2500</v>
      </c>
      <c r="F1195" s="2">
        <f t="shared" si="195"/>
        <v>0</v>
      </c>
      <c r="G1195" s="54" t="s">
        <v>25</v>
      </c>
      <c r="H1195" s="4">
        <v>121.2395180284</v>
      </c>
      <c r="I1195" s="4">
        <v>74.909034172700004</v>
      </c>
      <c r="J1195" s="65">
        <f ca="1">INDEX(OFFSET(G1155,L1194,0,64-L1194,2),MATCH("ГорЛиния",OFFSET(G1155,L1194,0,64-L1194,1),0),2)</f>
        <v>30.836466283899998</v>
      </c>
      <c r="K1195" s="63">
        <f ca="1">INDEX(H1155:I1218,MATCH(J1195,H1155:H1218,0),2)</f>
        <v>24.139675228600002</v>
      </c>
      <c r="L1195" s="66">
        <f t="shared" ref="L1195:L1200" ca="1" si="201">MATCH("ГорЛиния",OFFSET($G$67,L1194,0,64-L1194,1),0)+L1194</f>
        <v>19</v>
      </c>
    </row>
    <row r="1196" spans="1:87" ht="13.5" thickBot="1" x14ac:dyDescent="0.25">
      <c r="A1196" s="12">
        <v>19</v>
      </c>
      <c r="B1196" s="4">
        <v>2500.0000000000277</v>
      </c>
      <c r="C1196" s="4">
        <v>0.26179938779914569</v>
      </c>
      <c r="D1196" s="4"/>
      <c r="E1196" s="29">
        <f t="shared" si="197"/>
        <v>2414.8145657227001</v>
      </c>
      <c r="F1196" s="2">
        <f t="shared" si="195"/>
        <v>647.04761275630005</v>
      </c>
      <c r="G1196" s="52" t="s">
        <v>23</v>
      </c>
      <c r="H1196" s="4">
        <v>151.30169912349999</v>
      </c>
      <c r="I1196" s="4">
        <v>140.35372154500001</v>
      </c>
      <c r="J1196" s="65">
        <f ca="1">INDEX(OFFSET(G1155,L1195,0,64-L1195,2),MATCH("ГорЛиния",OFFSET(G1155,L1195,0,64-L1195,1),0),2)</f>
        <v>54.882609177900001</v>
      </c>
      <c r="K1196" s="63">
        <f ca="1">INDEX(H1155:I1218,MATCH(J1196,H1155:H1218,0),2)</f>
        <v>101.3203676868</v>
      </c>
      <c r="L1196" s="66">
        <f t="shared" ca="1" si="201"/>
        <v>28</v>
      </c>
    </row>
    <row r="1197" spans="1:87" ht="13.5" thickBot="1" x14ac:dyDescent="0.25">
      <c r="A1197" s="12">
        <v>19</v>
      </c>
      <c r="B1197" s="4">
        <v>2500</v>
      </c>
      <c r="C1197" s="4">
        <v>0.52359877559829826</v>
      </c>
      <c r="D1197" s="4"/>
      <c r="E1197" s="29">
        <f t="shared" si="197"/>
        <v>2165.0635094610975</v>
      </c>
      <c r="F1197" s="2">
        <f t="shared" si="195"/>
        <v>1249.9999999999986</v>
      </c>
      <c r="G1197" s="49" t="s">
        <v>20</v>
      </c>
      <c r="H1197" s="4">
        <v>133.74242323710001</v>
      </c>
      <c r="I1197" s="4">
        <v>137.42067545340001</v>
      </c>
      <c r="J1197" s="65">
        <f ca="1">INDEX(OFFSET(G1155,L1196,0,64-L1196,2),MATCH("ГорЛиния",OFFSET(G1155,L1196,0,64-L1196,1),0),2)</f>
        <v>-16.137211782400001</v>
      </c>
      <c r="K1197" s="63">
        <f ca="1">INDEX(H1155:I1218,MATCH(J1197,H1155:H1218,0),2)</f>
        <v>70.6049559139</v>
      </c>
      <c r="L1197" s="66">
        <f t="shared" ca="1" si="201"/>
        <v>33</v>
      </c>
    </row>
    <row r="1198" spans="1:87" ht="13.5" thickBot="1" x14ac:dyDescent="0.25">
      <c r="A1198" s="12">
        <v>19</v>
      </c>
      <c r="B1198" s="4">
        <v>2500.0000000000441</v>
      </c>
      <c r="C1198" s="4">
        <v>0.78539816339744828</v>
      </c>
      <c r="D1198" s="4"/>
      <c r="E1198" s="29">
        <f t="shared" si="197"/>
        <v>1767.7669529664001</v>
      </c>
      <c r="F1198" s="2">
        <f t="shared" si="195"/>
        <v>1767.7669529663999</v>
      </c>
      <c r="G1198" s="54" t="s">
        <v>25</v>
      </c>
      <c r="H1198" s="4">
        <v>150.82626135309999</v>
      </c>
      <c r="I1198" s="4">
        <v>93.401483930300003</v>
      </c>
      <c r="J1198" s="65">
        <f ca="1">INDEX(OFFSET(G1155,L1197,0,64-L1197,2),MATCH("ГорЛиния",OFFSET(G1155,L1197,0,64-L1197,1),0),2)</f>
        <v>3.9358596605999998</v>
      </c>
      <c r="K1198" s="63">
        <f ca="1">INDEX(H1155:I1218,MATCH(J1198,H1155:H1218,0),2)</f>
        <v>93.759907862700004</v>
      </c>
      <c r="L1198" s="66">
        <f t="shared" ca="1" si="201"/>
        <v>40</v>
      </c>
    </row>
    <row r="1199" spans="1:87" ht="13.5" thickBot="1" x14ac:dyDescent="0.25">
      <c r="A1199" s="12">
        <v>19</v>
      </c>
      <c r="B1199" s="4">
        <v>2500</v>
      </c>
      <c r="C1199" s="4">
        <v>1.0471975511965983</v>
      </c>
      <c r="D1199" s="4"/>
      <c r="E1199" s="29">
        <f t="shared" si="197"/>
        <v>1249.9999999999989</v>
      </c>
      <c r="F1199" s="2">
        <f t="shared" si="195"/>
        <v>2165.0635094610975</v>
      </c>
      <c r="G1199" s="51" t="s">
        <v>22</v>
      </c>
      <c r="H1199" s="4">
        <v>63.958713220299998</v>
      </c>
      <c r="I1199" s="4">
        <v>12.126609567999999</v>
      </c>
      <c r="J1199" s="65">
        <f ca="1">INDEX(OFFSET(G1155,L1198,0,64-L1198,2),MATCH("ГорЛиния",OFFSET(G1155,L1198,0,64-L1198,1),0),2)</f>
        <v>151.30169912349999</v>
      </c>
      <c r="K1199" s="63">
        <f ca="1">INDEX(H1155:I1218,MATCH(J1199,H1155:H1218,0),2)</f>
        <v>140.35372154500001</v>
      </c>
      <c r="L1199" s="66">
        <f t="shared" ca="1" si="201"/>
        <v>42</v>
      </c>
    </row>
    <row r="1200" spans="1:87" ht="13.5" thickBot="1" x14ac:dyDescent="0.25">
      <c r="A1200" s="12">
        <v>19</v>
      </c>
      <c r="B1200" s="4">
        <v>2500.0000000000277</v>
      </c>
      <c r="C1200" s="4">
        <v>1.3089969389957512</v>
      </c>
      <c r="D1200" s="4"/>
      <c r="E1200" s="29">
        <f t="shared" si="197"/>
        <v>647.04761275629926</v>
      </c>
      <c r="F1200" s="2">
        <f t="shared" si="195"/>
        <v>2414.8145657227001</v>
      </c>
      <c r="G1200" s="53" t="s">
        <v>24</v>
      </c>
      <c r="H1200" s="4">
        <v>18.602979876399999</v>
      </c>
      <c r="I1200" s="4">
        <v>29.140074760099999</v>
      </c>
      <c r="J1200" s="65">
        <f ca="1">INDEX(OFFSET(G1155,L1199,0,64-L1199,2),MATCH("ГорЛиния",OFFSET(G1155,L1199,0,64-L1199,1),0),2)</f>
        <v>18.126186219800001</v>
      </c>
      <c r="K1200" s="63">
        <f ca="1">INDEX(H1155:I1218,MATCH(J1200,H1155:H1218,0),2)</f>
        <v>28.713748435300001</v>
      </c>
      <c r="L1200" s="69">
        <f t="shared" ca="1" si="201"/>
        <v>52</v>
      </c>
    </row>
    <row r="1201" spans="1:12" ht="13.5" thickBot="1" x14ac:dyDescent="0.25">
      <c r="A1201" s="12">
        <v>19</v>
      </c>
      <c r="B1201" s="4">
        <v>2500</v>
      </c>
      <c r="C1201" s="4">
        <v>1.5707963267948966</v>
      </c>
      <c r="D1201" s="4"/>
      <c r="E1201" s="29">
        <f t="shared" si="197"/>
        <v>1.531435568635775E-13</v>
      </c>
      <c r="F1201" s="2">
        <f t="shared" si="195"/>
        <v>2500</v>
      </c>
      <c r="G1201" s="49" t="s">
        <v>20</v>
      </c>
      <c r="H1201" s="4">
        <v>-67.492510115499996</v>
      </c>
      <c r="I1201" s="4">
        <v>-33.406045946399999</v>
      </c>
      <c r="J1201" s="62">
        <f ca="1">INDEX(G1155:H1218,MATCH("Квадрат",OFFSET(G1155,0,0,64,1),0),2)</f>
        <v>36.435822672500002</v>
      </c>
      <c r="K1201" s="63">
        <f ca="1">INDEX(H1155:I1218,MATCH(J1201,H1155:H1218,0),2)</f>
        <v>54.495653719899998</v>
      </c>
      <c r="L1201" s="64">
        <f>MATCH("Квадрат",$G$67:$G$130,0)</f>
        <v>6</v>
      </c>
    </row>
    <row r="1202" spans="1:12" ht="13.5" thickBot="1" x14ac:dyDescent="0.25">
      <c r="A1202" s="12">
        <v>19</v>
      </c>
      <c r="B1202" s="4">
        <v>2500.0000000000277</v>
      </c>
      <c r="C1202" s="4">
        <v>1.8325957145940419</v>
      </c>
      <c r="D1202" s="4"/>
      <c r="E1202" s="29">
        <f t="shared" si="197"/>
        <v>-647.04761275629903</v>
      </c>
      <c r="F1202" s="2">
        <f t="shared" si="195"/>
        <v>2414.8145657227001</v>
      </c>
      <c r="G1202" s="50" t="s">
        <v>19</v>
      </c>
      <c r="H1202" s="4">
        <v>18.825889180400001</v>
      </c>
      <c r="I1202" s="4">
        <v>74.355408845900001</v>
      </c>
      <c r="J1202" s="65">
        <f ca="1">INDEX(OFFSET(G1155,L1201,0,64-L1201,2),MATCH("Квадрат",OFFSET(G1155,L1201,0,64-L1201,1),0),2)</f>
        <v>63.047588407200003</v>
      </c>
      <c r="K1202" s="63">
        <f ca="1">INDEX(H1155:I1218,MATCH(J1202,H1155:H1218,0),2)</f>
        <v>30.4046702642</v>
      </c>
      <c r="L1202" s="66">
        <f ca="1">MATCH("Квадрат",OFFSET($G$67,L1201,0,64-L1201,1),0)+L1201</f>
        <v>9</v>
      </c>
    </row>
    <row r="1203" spans="1:12" ht="13.5" thickBot="1" x14ac:dyDescent="0.25">
      <c r="A1203" s="12">
        <v>19</v>
      </c>
      <c r="B1203" s="4">
        <v>2500</v>
      </c>
      <c r="C1203" s="4">
        <v>2.0943951023931948</v>
      </c>
      <c r="D1203" s="4"/>
      <c r="E1203" s="29">
        <f t="shared" si="197"/>
        <v>-1249.9999999999984</v>
      </c>
      <c r="F1203" s="2">
        <f t="shared" si="195"/>
        <v>2165.0635094610975</v>
      </c>
      <c r="G1203" s="54" t="s">
        <v>25</v>
      </c>
      <c r="H1203" s="4">
        <v>-48.377791893400001</v>
      </c>
      <c r="I1203" s="4">
        <v>-10.640259136499999</v>
      </c>
      <c r="J1203" s="65">
        <f ca="1">INDEX(OFFSET(G1155,L1202,0,64-L1202,2),MATCH("Квадрат",OFFSET(G1155,L1202,0,64-L1202,1),0),2)</f>
        <v>1.6759105131000001</v>
      </c>
      <c r="K1203" s="63">
        <f ca="1">INDEX(H1155:I1218,MATCH(J1203,H1155:H1218,0),2)</f>
        <v>137.40392743929999</v>
      </c>
      <c r="L1203" s="66">
        <f t="shared" ref="L1203:L1209" ca="1" si="202">MATCH("Квадрат",OFFSET($G$67,L1202,0,64-L1202,1),0)+L1202</f>
        <v>13</v>
      </c>
    </row>
    <row r="1204" spans="1:12" ht="13.5" thickBot="1" x14ac:dyDescent="0.25">
      <c r="A1204" s="12">
        <v>19</v>
      </c>
      <c r="B1204" s="4">
        <v>2500.0000000000441</v>
      </c>
      <c r="C1204" s="4">
        <v>2.3561944901923448</v>
      </c>
      <c r="D1204" s="4"/>
      <c r="E1204" s="29">
        <f t="shared" si="197"/>
        <v>-1767.7669529663999</v>
      </c>
      <c r="F1204" s="2">
        <f t="shared" si="195"/>
        <v>1767.7669529664001</v>
      </c>
      <c r="G1204" s="51" t="s">
        <v>22</v>
      </c>
      <c r="H1204" s="4">
        <v>-20.137670254</v>
      </c>
      <c r="I1204" s="4">
        <v>-8.0498634796000008</v>
      </c>
      <c r="J1204" s="65">
        <f ca="1">INDEX(OFFSET(G1155,L1203,0,64-L1203,2),MATCH("Квадрат",OFFSET(G1155,L1203,0,64-L1203,1),0),2)</f>
        <v>-9.5431288001999999</v>
      </c>
      <c r="K1204" s="63">
        <f ca="1">INDEX(H1155:I1218,MATCH(J1204,H1155:H1218,0),2)</f>
        <v>19.586406259299999</v>
      </c>
      <c r="L1204" s="66">
        <f t="shared" ca="1" si="202"/>
        <v>24</v>
      </c>
    </row>
    <row r="1205" spans="1:12" ht="13.5" thickBot="1" x14ac:dyDescent="0.25">
      <c r="A1205" s="12">
        <v>19</v>
      </c>
      <c r="B1205" s="4">
        <v>2500</v>
      </c>
      <c r="C1205" s="4">
        <v>2.6179938779914949</v>
      </c>
      <c r="D1205" s="4"/>
      <c r="E1205" s="29">
        <f t="shared" si="197"/>
        <v>-2165.0635094610975</v>
      </c>
      <c r="F1205" s="2">
        <f t="shared" si="195"/>
        <v>1249.9999999999989</v>
      </c>
      <c r="G1205" s="53" t="s">
        <v>24</v>
      </c>
      <c r="H1205" s="4">
        <v>-64.166149366900001</v>
      </c>
      <c r="I1205" s="4">
        <v>-31.5772261712</v>
      </c>
      <c r="J1205" s="65">
        <f ca="1">INDEX(OFFSET(G1155,L1204,0,64-L1204,2),MATCH("Квадрат",OFFSET(G1155,L1204,0,64-L1204,1),0),2)</f>
        <v>-4.1103326350999998</v>
      </c>
      <c r="K1205" s="63">
        <f ca="1">INDEX(H1155:I1218,MATCH(J1205,H1155:H1218,0),2)</f>
        <v>65.420083080599994</v>
      </c>
      <c r="L1205" s="66">
        <f t="shared" ca="1" si="202"/>
        <v>36</v>
      </c>
    </row>
    <row r="1206" spans="1:12" ht="13.5" thickBot="1" x14ac:dyDescent="0.25">
      <c r="A1206" s="12">
        <v>19</v>
      </c>
      <c r="B1206" s="4">
        <v>2500.0000000000277</v>
      </c>
      <c r="C1206" s="4">
        <v>2.8797932657906475</v>
      </c>
      <c r="D1206" s="4"/>
      <c r="E1206" s="29">
        <f t="shared" si="197"/>
        <v>-2414.8145657226996</v>
      </c>
      <c r="F1206" s="2">
        <f t="shared" si="195"/>
        <v>647.04761275630005</v>
      </c>
      <c r="G1206" s="52" t="s">
        <v>23</v>
      </c>
      <c r="H1206" s="4">
        <v>18.126186219800001</v>
      </c>
      <c r="I1206" s="4">
        <v>28.713748435300001</v>
      </c>
      <c r="J1206" s="65">
        <f ca="1">INDEX(OFFSET(G1155,L1205,0,64-L1205,2),MATCH("Квадрат",OFFSET(G1155,L1205,0,64-L1205,1),0),2)</f>
        <v>18.602979876399999</v>
      </c>
      <c r="K1206" s="63">
        <f ca="1">INDEX(H1155:I1218,MATCH(J1206,H1155:H1218,0),2)</f>
        <v>29.140074760099999</v>
      </c>
      <c r="L1206" s="66">
        <f t="shared" ca="1" si="202"/>
        <v>46</v>
      </c>
    </row>
    <row r="1207" spans="1:12" ht="13.5" thickBot="1" x14ac:dyDescent="0.25">
      <c r="A1207" s="12">
        <v>19</v>
      </c>
      <c r="B1207" s="4">
        <v>2500</v>
      </c>
      <c r="C1207" s="4">
        <v>3.1415926535897931</v>
      </c>
      <c r="D1207" s="4"/>
      <c r="E1207" s="29">
        <f t="shared" si="197"/>
        <v>-2500</v>
      </c>
      <c r="F1207" s="2">
        <f t="shared" si="195"/>
        <v>3.06287113727155E-13</v>
      </c>
      <c r="G1207" s="48" t="s">
        <v>21</v>
      </c>
      <c r="H1207" s="4">
        <v>-2.5623374451999998</v>
      </c>
      <c r="I1207" s="4">
        <v>97.565641184200004</v>
      </c>
      <c r="J1207" s="65">
        <f ca="1">INDEX(OFFSET(G1155,L1206,0,64-L1206,2),MATCH("Квадрат",OFFSET(G1155,L1206,0,64-L1206,1),0),2)</f>
        <v>-64.166149366900001</v>
      </c>
      <c r="K1207" s="63">
        <f ca="1">INDEX(H1155:I1218,MATCH(J1207,H1155:H1218,0),2)</f>
        <v>-31.5772261712</v>
      </c>
      <c r="L1207" s="66">
        <f t="shared" ca="1" si="202"/>
        <v>51</v>
      </c>
    </row>
    <row r="1208" spans="1:12" ht="13.5" thickBot="1" x14ac:dyDescent="0.25">
      <c r="A1208" s="12">
        <v>19</v>
      </c>
      <c r="B1208" s="4">
        <v>2500.0000000000277</v>
      </c>
      <c r="C1208" s="4">
        <v>3.4033920413889387</v>
      </c>
      <c r="D1208" s="4"/>
      <c r="E1208" s="29">
        <f t="shared" si="197"/>
        <v>-2414.8145657227001</v>
      </c>
      <c r="F1208" s="2">
        <f t="shared" si="195"/>
        <v>-647.04761275629949</v>
      </c>
      <c r="G1208" s="54" t="s">
        <v>25</v>
      </c>
      <c r="H1208" s="4">
        <v>-64.667469878000006</v>
      </c>
      <c r="I1208" s="4">
        <v>101.4226823039</v>
      </c>
      <c r="J1208" s="65">
        <f ca="1">INDEX(OFFSET(G1155,L1207,0,64-L1207,2),MATCH("Квадрат",OFFSET(G1155,L1207,0,64-L1207,1),0),2)</f>
        <v>4.7362922578999997</v>
      </c>
      <c r="K1208" s="63">
        <f ca="1">INDEX(H1155:I1218,MATCH(J1208,H1155:H1218,0),2)</f>
        <v>58.331964073400002</v>
      </c>
      <c r="L1208" s="66">
        <f t="shared" ca="1" si="202"/>
        <v>55</v>
      </c>
    </row>
    <row r="1209" spans="1:12" ht="13.5" thickBot="1" x14ac:dyDescent="0.25">
      <c r="A1209" s="12">
        <v>19</v>
      </c>
      <c r="B1209" s="4">
        <v>2500</v>
      </c>
      <c r="C1209" s="4">
        <v>3.6651914291880914</v>
      </c>
      <c r="D1209" s="4"/>
      <c r="E1209" s="29">
        <f t="shared" si="197"/>
        <v>-2165.0635094610975</v>
      </c>
      <c r="F1209" s="2">
        <f t="shared" si="195"/>
        <v>-1249.9999999999984</v>
      </c>
      <c r="G1209" s="53" t="s">
        <v>24</v>
      </c>
      <c r="H1209" s="4">
        <v>4.7362922578999997</v>
      </c>
      <c r="I1209" s="4">
        <v>58.331964073400002</v>
      </c>
      <c r="J1209" s="65">
        <f ca="1">INDEX(OFFSET(G1155,L1208,0,64-L1208,2),MATCH("Квадрат",OFFSET(G1155,L1208,0,64-L1208,1),0),2)</f>
        <v>36.061413919300001</v>
      </c>
      <c r="K1209" s="63">
        <f ca="1">INDEX(H1155:I1218,MATCH(J1209,H1155:H1218,0),2)</f>
        <v>79.774807373300007</v>
      </c>
      <c r="L1209" s="69">
        <f t="shared" ca="1" si="202"/>
        <v>62</v>
      </c>
    </row>
    <row r="1210" spans="1:12" ht="13.5" thickBot="1" x14ac:dyDescent="0.25">
      <c r="A1210" s="12">
        <v>19</v>
      </c>
      <c r="B1210" s="4">
        <v>2500.0000000000441</v>
      </c>
      <c r="C1210" s="4">
        <v>3.9269908169872414</v>
      </c>
      <c r="D1210" s="4"/>
      <c r="E1210" s="29">
        <f t="shared" si="197"/>
        <v>-1767.7669529664004</v>
      </c>
      <c r="F1210" s="2">
        <f t="shared" si="195"/>
        <v>-1767.7669529663999</v>
      </c>
      <c r="G1210" s="48" t="s">
        <v>21</v>
      </c>
      <c r="H1210" s="4">
        <v>21.692475780599999</v>
      </c>
      <c r="I1210" s="4">
        <v>134.6089139437</v>
      </c>
      <c r="J1210" s="62">
        <f ca="1">INDEX(G1155:H1218,MATCH("Зигзаг",OFFSET(G1155,0,0,64,1),0),2)</f>
        <v>92.2533900719</v>
      </c>
      <c r="K1210" s="63">
        <f ca="1">INDEX(H1155:I1218,MATCH(J1210,H1155:H1218,0),2)</f>
        <v>96.323717691799999</v>
      </c>
      <c r="L1210" s="64">
        <f>MATCH("Зигзаг",$G$67:$G$130,0)</f>
        <v>8</v>
      </c>
    </row>
    <row r="1211" spans="1:12" ht="13.5" thickBot="1" x14ac:dyDescent="0.25">
      <c r="A1211" s="12">
        <v>19</v>
      </c>
      <c r="B1211" s="4">
        <v>2500</v>
      </c>
      <c r="C1211" s="4">
        <v>4.1887902047863914</v>
      </c>
      <c r="D1211" s="4"/>
      <c r="E1211" s="29">
        <f t="shared" si="197"/>
        <v>-1249.9999999999991</v>
      </c>
      <c r="F1211" s="2">
        <f t="shared" si="195"/>
        <v>-2165.0635094610971</v>
      </c>
      <c r="G1211" s="51" t="s">
        <v>22</v>
      </c>
      <c r="H1211" s="4">
        <v>2.3849322076999999</v>
      </c>
      <c r="I1211" s="4">
        <v>52.877539261499997</v>
      </c>
      <c r="J1211" s="65">
        <f ca="1">INDEX(OFFSET(G1155,L1210,0,64-L1210,2),MATCH("зигзаг",OFFSET(G1155,L1210,0,64-L1210,1),0),2)</f>
        <v>2.7210537418</v>
      </c>
      <c r="K1211" s="63">
        <f ca="1">INDEX(H1155:I1218,MATCH(J1211,H1155:H1218,0),2)</f>
        <v>35.4711592771</v>
      </c>
      <c r="L1211" s="66">
        <f ca="1">MATCH("Зигзаг",OFFSET($G$67,L1210,0,64-L1210,1),0)+L1210</f>
        <v>12</v>
      </c>
    </row>
    <row r="1212" spans="1:12" ht="13.5" thickBot="1" x14ac:dyDescent="0.25">
      <c r="A1212" s="12">
        <v>19</v>
      </c>
      <c r="B1212" s="4">
        <v>2500.0000000000277</v>
      </c>
      <c r="C1212" s="4">
        <v>4.4505895925855441</v>
      </c>
      <c r="D1212" s="4"/>
      <c r="E1212" s="29">
        <f t="shared" si="197"/>
        <v>-647.04761275630017</v>
      </c>
      <c r="F1212" s="2">
        <f t="shared" si="195"/>
        <v>-2414.8145657226996</v>
      </c>
      <c r="G1212" s="50" t="s">
        <v>19</v>
      </c>
      <c r="H1212" s="4">
        <v>44.107207331300003</v>
      </c>
      <c r="I1212" s="4">
        <v>154.1408968698</v>
      </c>
      <c r="J1212" s="65">
        <f ca="1">INDEX(OFFSET(G1155,L1211,0,64-L1211,2),MATCH("зигзаг",OFFSET(G1155,L1211,0,64-L1211,1),0),2)</f>
        <v>-21.563074005000001</v>
      </c>
      <c r="K1212" s="63">
        <f ca="1">INDEX(H1155:I1218,MATCH(J1212,H1155:H1218,0),2)</f>
        <v>0.87480539509999999</v>
      </c>
      <c r="L1212" s="66">
        <f t="shared" ref="L1212:L1218" ca="1" si="203">MATCH("Зигзаг",OFFSET($G$67,L1211,0,64-L1211,1),0)+L1211</f>
        <v>15</v>
      </c>
    </row>
    <row r="1213" spans="1:12" ht="13.5" thickBot="1" x14ac:dyDescent="0.25">
      <c r="A1213" s="12">
        <v>19</v>
      </c>
      <c r="B1213" s="4">
        <v>2500</v>
      </c>
      <c r="C1213" s="4">
        <v>4.7123889803846897</v>
      </c>
      <c r="D1213" s="4"/>
      <c r="E1213" s="29">
        <f t="shared" si="197"/>
        <v>-4.594306705907325E-13</v>
      </c>
      <c r="F1213" s="2">
        <f t="shared" si="195"/>
        <v>-2500</v>
      </c>
      <c r="G1213" s="48" t="s">
        <v>21</v>
      </c>
      <c r="H1213" s="4">
        <v>53.712297537700003</v>
      </c>
      <c r="I1213" s="4">
        <v>101.5315214308</v>
      </c>
      <c r="J1213" s="65">
        <f ca="1">INDEX(OFFSET(G1155,L1212,0,64-L1212,2),MATCH("зигзаг",OFFSET(G1155,L1212,0,64-L1212,1),0),2)</f>
        <v>23.324955363400001</v>
      </c>
      <c r="K1213" s="63">
        <f ca="1">INDEX(H1155:I1218,MATCH(J1213,H1155:H1218,0),2)</f>
        <v>95.723360270200004</v>
      </c>
      <c r="L1213" s="66">
        <f t="shared" ca="1" si="203"/>
        <v>35</v>
      </c>
    </row>
    <row r="1214" spans="1:12" ht="13.5" thickBot="1" x14ac:dyDescent="0.25">
      <c r="A1214" s="12">
        <v>19</v>
      </c>
      <c r="B1214" s="4">
        <v>2500.0000000000277</v>
      </c>
      <c r="C1214" s="4">
        <v>4.9741883681838353</v>
      </c>
      <c r="D1214" s="4"/>
      <c r="E1214" s="29">
        <f t="shared" si="197"/>
        <v>647.04761275629926</v>
      </c>
      <c r="F1214" s="2">
        <f t="shared" si="195"/>
        <v>-2414.8145657227001</v>
      </c>
      <c r="G1214" s="51" t="s">
        <v>22</v>
      </c>
      <c r="H1214" s="4">
        <v>27.672673253100001</v>
      </c>
      <c r="I1214" s="4">
        <v>127.9233562444</v>
      </c>
      <c r="J1214" s="65">
        <f ca="1">INDEX(OFFSET(G1155,L1213,0,64-L1213,2),MATCH("зигзаг",OFFSET(G1155,L1213,0,64-L1213,1),0),2)</f>
        <v>17.706025504599999</v>
      </c>
      <c r="K1214" s="63">
        <f ca="1">INDEX(H1155:I1218,MATCH(J1214,H1155:H1218,0),2)</f>
        <v>51.912703206400003</v>
      </c>
      <c r="L1214" s="66">
        <f t="shared" ca="1" si="203"/>
        <v>38</v>
      </c>
    </row>
    <row r="1215" spans="1:12" ht="13.5" thickBot="1" x14ac:dyDescent="0.25">
      <c r="A1215" s="12">
        <v>19</v>
      </c>
      <c r="B1215" s="4">
        <v>2500</v>
      </c>
      <c r="C1215" s="4">
        <v>5.2359877559829879</v>
      </c>
      <c r="D1215" s="4"/>
      <c r="E1215" s="29">
        <f t="shared" si="197"/>
        <v>1249.9999999999984</v>
      </c>
      <c r="F1215" s="2">
        <f t="shared" si="195"/>
        <v>-2165.0635094610975</v>
      </c>
      <c r="G1215" s="50" t="s">
        <v>19</v>
      </c>
      <c r="H1215" s="4">
        <v>14.970197327299999</v>
      </c>
      <c r="I1215" s="4">
        <v>66.118960153200007</v>
      </c>
      <c r="J1215" s="65">
        <f ca="1">INDEX(OFFSET(G1155,L1214,0,64-L1214,2),MATCH("зигзаг",OFFSET(G1155,L1214,0,64-L1214,1),0),2)</f>
        <v>121.2395180284</v>
      </c>
      <c r="K1215" s="63">
        <f ca="1">INDEX(H1155:I1218,MATCH(J1215,H1155:H1218,0),2)</f>
        <v>74.909034172700004</v>
      </c>
      <c r="L1215" s="66">
        <f t="shared" ca="1" si="203"/>
        <v>41</v>
      </c>
    </row>
    <row r="1216" spans="1:12" ht="13.5" thickBot="1" x14ac:dyDescent="0.25">
      <c r="A1216" s="12">
        <v>19</v>
      </c>
      <c r="B1216" s="4">
        <v>2500.0000000000441</v>
      </c>
      <c r="C1216" s="4">
        <v>5.497787143782138</v>
      </c>
      <c r="D1216" s="4"/>
      <c r="E1216" s="29">
        <f t="shared" si="197"/>
        <v>1767.7669529663995</v>
      </c>
      <c r="F1216" s="2">
        <f t="shared" si="195"/>
        <v>-1767.7669529664004</v>
      </c>
      <c r="G1216" s="53" t="s">
        <v>24</v>
      </c>
      <c r="H1216" s="4">
        <v>36.061413919300001</v>
      </c>
      <c r="I1216" s="4">
        <v>79.774807373300007</v>
      </c>
      <c r="J1216" s="65">
        <f ca="1">INDEX(OFFSET(G1155,L1215,0,64-L1215,2),MATCH("зигзаг",OFFSET(G1155,L1215,0,64-L1215,1),0),2)</f>
        <v>150.82626135309999</v>
      </c>
      <c r="K1216" s="63">
        <f ca="1">INDEX(H1155:I1218,MATCH(J1216,H1155:H1218,0),2)</f>
        <v>93.401483930300003</v>
      </c>
      <c r="L1216" s="66">
        <f t="shared" ca="1" si="203"/>
        <v>44</v>
      </c>
    </row>
    <row r="1217" spans="1:12" ht="13.5" thickBot="1" x14ac:dyDescent="0.25">
      <c r="A1217" s="12">
        <v>19</v>
      </c>
      <c r="B1217" s="4">
        <v>2500</v>
      </c>
      <c r="C1217" s="4">
        <v>5.759586531581288</v>
      </c>
      <c r="D1217" s="4"/>
      <c r="E1217" s="29">
        <f t="shared" si="197"/>
        <v>2165.0635094610971</v>
      </c>
      <c r="F1217" s="2">
        <f t="shared" si="195"/>
        <v>-1249.9999999999991</v>
      </c>
      <c r="G1217" s="49" t="s">
        <v>20</v>
      </c>
      <c r="H1217" s="4">
        <v>45.242739552499998</v>
      </c>
      <c r="I1217" s="4">
        <v>54.7514532016</v>
      </c>
      <c r="J1217" s="65">
        <f ca="1">INDEX(OFFSET(G1155,L1216,0,64-L1216,2),MATCH("зигзаг",OFFSET(G1155,L1216,0,64-L1216,1),0),2)</f>
        <v>-48.377791893400001</v>
      </c>
      <c r="K1217" s="63">
        <f ca="1">INDEX(H1155:I1218,MATCH(J1217,H1155:H1218,0),2)</f>
        <v>-10.640259136499999</v>
      </c>
      <c r="L1217" s="66">
        <f t="shared" ca="1" si="203"/>
        <v>49</v>
      </c>
    </row>
    <row r="1218" spans="1:12" ht="13.5" thickBot="1" x14ac:dyDescent="0.25">
      <c r="A1218" s="12">
        <v>19</v>
      </c>
      <c r="B1218" s="4">
        <v>2500.0000000000277</v>
      </c>
      <c r="C1218" s="4">
        <v>6.0213859193804407</v>
      </c>
      <c r="D1218" s="4"/>
      <c r="E1218" s="29">
        <f t="shared" si="197"/>
        <v>2414.8145657226996</v>
      </c>
      <c r="F1218" s="2">
        <f t="shared" si="195"/>
        <v>-647.0476127563004</v>
      </c>
      <c r="G1218" s="51" t="s">
        <v>22</v>
      </c>
      <c r="H1218" s="4">
        <v>89.840230162799998</v>
      </c>
      <c r="I1218" s="4">
        <v>78.791394060599998</v>
      </c>
      <c r="J1218" s="78">
        <f ca="1">INDEX(OFFSET(G1155,L1217,0,64-L1217,2),MATCH("зигзаг",OFFSET(G1155,L1217,0,64-L1217,1),0),2)</f>
        <v>-64.667469878000006</v>
      </c>
      <c r="K1218" s="63">
        <f ca="1">INDEX(H1155:I1218,MATCH(J1218,H1155:H1218,0),2)</f>
        <v>101.4226823039</v>
      </c>
      <c r="L1218" s="69">
        <f t="shared" ca="1" si="203"/>
        <v>54</v>
      </c>
    </row>
    <row r="1335" spans="68:88" ht="13.5" thickBot="1" x14ac:dyDescent="0.25"/>
    <row r="1336" spans="68:88" ht="13.5" thickBot="1" x14ac:dyDescent="0.25">
      <c r="BP1336" s="101"/>
      <c r="BQ1336" s="102"/>
      <c r="BR1336" s="102"/>
      <c r="BS1336" s="102"/>
      <c r="BT1336" s="102"/>
      <c r="BU1336" s="102"/>
      <c r="BV1336" s="102"/>
      <c r="BW1336" s="102"/>
      <c r="BX1336" s="102"/>
      <c r="BY1336" s="102"/>
      <c r="BZ1336" s="102"/>
      <c r="CA1336" s="102"/>
      <c r="CB1336" s="102"/>
      <c r="CC1336" s="102"/>
      <c r="CD1336" s="102"/>
      <c r="CE1336" s="102"/>
      <c r="CF1336" s="103"/>
      <c r="CG1336" s="102"/>
      <c r="CH1336" s="102"/>
      <c r="CI1336" s="102"/>
      <c r="CJ1336" s="103"/>
    </row>
  </sheetData>
  <mergeCells count="3">
    <mergeCell ref="B1:C1"/>
    <mergeCell ref="H1:I1"/>
    <mergeCell ref="J1:K1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94"/>
  <sheetViews>
    <sheetView topLeftCell="A142" workbookViewId="0">
      <selection activeCell="S27" sqref="S27"/>
    </sheetView>
  </sheetViews>
  <sheetFormatPr defaultRowHeight="12.75" x14ac:dyDescent="0.2"/>
  <sheetData>
    <row r="4" spans="3:15" ht="15.75" x14ac:dyDescent="0.25">
      <c r="D4" s="30" t="s">
        <v>18</v>
      </c>
      <c r="E4" s="30" t="s">
        <v>17</v>
      </c>
      <c r="N4" s="30" t="s">
        <v>18</v>
      </c>
      <c r="O4" s="30" t="s">
        <v>17</v>
      </c>
    </row>
    <row r="5" spans="3:15" ht="15.75" x14ac:dyDescent="0.25">
      <c r="D5" s="19">
        <v>0</v>
      </c>
      <c r="E5" s="19">
        <v>0.5</v>
      </c>
      <c r="N5" s="30">
        <v>0</v>
      </c>
      <c r="O5" s="30">
        <v>0.25</v>
      </c>
    </row>
    <row r="6" spans="3:15" x14ac:dyDescent="0.2">
      <c r="D6" s="19">
        <v>0</v>
      </c>
      <c r="E6" s="19">
        <v>1</v>
      </c>
      <c r="N6" s="19">
        <v>0</v>
      </c>
      <c r="O6" s="19">
        <v>0.5</v>
      </c>
    </row>
    <row r="7" spans="3:15" ht="15.75" x14ac:dyDescent="0.25">
      <c r="D7" s="19">
        <v>0</v>
      </c>
      <c r="E7" s="19">
        <v>1.5</v>
      </c>
      <c r="N7" s="30">
        <v>0</v>
      </c>
      <c r="O7" s="30">
        <v>0.75</v>
      </c>
    </row>
    <row r="8" spans="3:15" ht="15.75" x14ac:dyDescent="0.25">
      <c r="D8" s="19">
        <v>0</v>
      </c>
      <c r="E8" s="19">
        <v>2</v>
      </c>
      <c r="N8" s="30">
        <v>0</v>
      </c>
      <c r="O8" s="30">
        <v>1</v>
      </c>
    </row>
    <row r="9" spans="3:15" x14ac:dyDescent="0.2">
      <c r="D9" s="19">
        <v>0</v>
      </c>
      <c r="E9" s="19">
        <v>2.5</v>
      </c>
      <c r="N9" s="19">
        <v>0</v>
      </c>
      <c r="O9" s="19">
        <v>1.25</v>
      </c>
    </row>
    <row r="10" spans="3:15" ht="15.75" x14ac:dyDescent="0.25">
      <c r="C10" s="19"/>
      <c r="D10" s="19">
        <v>30</v>
      </c>
      <c r="E10" s="19">
        <v>0.5</v>
      </c>
      <c r="N10" s="30">
        <v>0</v>
      </c>
      <c r="O10" s="30">
        <v>1.5</v>
      </c>
    </row>
    <row r="11" spans="3:15" ht="15.75" x14ac:dyDescent="0.25">
      <c r="C11" s="19"/>
      <c r="D11" s="19">
        <v>30</v>
      </c>
      <c r="E11" s="19">
        <v>1</v>
      </c>
      <c r="N11" s="30">
        <v>0</v>
      </c>
      <c r="O11" s="30">
        <v>1.75</v>
      </c>
    </row>
    <row r="12" spans="3:15" x14ac:dyDescent="0.2">
      <c r="C12" s="19"/>
      <c r="D12" s="19">
        <v>30</v>
      </c>
      <c r="E12" s="19">
        <v>1.5</v>
      </c>
      <c r="N12" s="19">
        <v>0</v>
      </c>
      <c r="O12" s="19">
        <v>2</v>
      </c>
    </row>
    <row r="13" spans="3:15" ht="15.75" x14ac:dyDescent="0.25">
      <c r="C13" s="19"/>
      <c r="D13" s="19">
        <v>30</v>
      </c>
      <c r="E13" s="19">
        <v>2</v>
      </c>
      <c r="N13" s="30">
        <v>0</v>
      </c>
      <c r="O13" s="30">
        <v>2.25</v>
      </c>
    </row>
    <row r="14" spans="3:15" x14ac:dyDescent="0.2">
      <c r="C14" s="19"/>
      <c r="D14" s="19">
        <v>30</v>
      </c>
      <c r="E14" s="19">
        <v>2.5</v>
      </c>
      <c r="N14" s="19">
        <v>0</v>
      </c>
      <c r="O14" s="19">
        <v>2.5</v>
      </c>
    </row>
    <row r="15" spans="3:15" x14ac:dyDescent="0.2">
      <c r="C15" s="19"/>
      <c r="D15" s="19">
        <v>60</v>
      </c>
      <c r="E15" s="19">
        <v>0.5</v>
      </c>
      <c r="N15" s="19">
        <v>30</v>
      </c>
      <c r="O15" s="19">
        <v>0.25</v>
      </c>
    </row>
    <row r="16" spans="3:15" x14ac:dyDescent="0.2">
      <c r="C16" s="19"/>
      <c r="D16" s="19">
        <v>60</v>
      </c>
      <c r="E16" s="19">
        <v>1</v>
      </c>
      <c r="N16" s="19">
        <v>30</v>
      </c>
      <c r="O16" s="19">
        <v>0.5</v>
      </c>
    </row>
    <row r="17" spans="3:15" x14ac:dyDescent="0.2">
      <c r="C17" s="19"/>
      <c r="D17" s="19">
        <v>60</v>
      </c>
      <c r="E17" s="19">
        <v>1.5</v>
      </c>
      <c r="N17" s="19">
        <v>30</v>
      </c>
      <c r="O17" s="19">
        <v>0.75</v>
      </c>
    </row>
    <row r="18" spans="3:15" x14ac:dyDescent="0.2">
      <c r="C18" s="19"/>
      <c r="D18" s="19">
        <v>60</v>
      </c>
      <c r="E18" s="19">
        <v>2</v>
      </c>
      <c r="N18" s="19">
        <v>30</v>
      </c>
      <c r="O18" s="19">
        <v>1</v>
      </c>
    </row>
    <row r="19" spans="3:15" x14ac:dyDescent="0.2">
      <c r="C19" s="19"/>
      <c r="D19" s="19">
        <v>60</v>
      </c>
      <c r="E19" s="19">
        <v>2.5</v>
      </c>
      <c r="N19" s="19">
        <v>30</v>
      </c>
      <c r="O19" s="19">
        <v>1.25</v>
      </c>
    </row>
    <row r="20" spans="3:15" x14ac:dyDescent="0.2">
      <c r="C20" s="19"/>
      <c r="D20" s="19">
        <v>90</v>
      </c>
      <c r="E20" s="19">
        <v>0.5</v>
      </c>
      <c r="N20" s="19">
        <v>30</v>
      </c>
      <c r="O20" s="19">
        <v>1.5</v>
      </c>
    </row>
    <row r="21" spans="3:15" x14ac:dyDescent="0.2">
      <c r="C21" s="19"/>
      <c r="D21" s="19">
        <v>90</v>
      </c>
      <c r="E21" s="19">
        <v>1</v>
      </c>
      <c r="N21" s="19">
        <v>30</v>
      </c>
      <c r="O21" s="19">
        <v>1.75</v>
      </c>
    </row>
    <row r="22" spans="3:15" x14ac:dyDescent="0.2">
      <c r="C22" s="19"/>
      <c r="D22" s="19">
        <v>90</v>
      </c>
      <c r="E22" s="19">
        <v>1.5</v>
      </c>
      <c r="N22" s="19">
        <v>30</v>
      </c>
      <c r="O22" s="19">
        <v>2</v>
      </c>
    </row>
    <row r="23" spans="3:15" x14ac:dyDescent="0.2">
      <c r="C23" s="19"/>
      <c r="D23" s="19">
        <v>90</v>
      </c>
      <c r="E23" s="19">
        <v>2</v>
      </c>
      <c r="N23" s="19">
        <v>30</v>
      </c>
      <c r="O23" s="19">
        <v>2.25</v>
      </c>
    </row>
    <row r="24" spans="3:15" x14ac:dyDescent="0.2">
      <c r="C24" s="19"/>
      <c r="D24" s="19">
        <v>90</v>
      </c>
      <c r="E24" s="19">
        <v>2.5</v>
      </c>
      <c r="N24" s="19">
        <v>30</v>
      </c>
      <c r="O24" s="19">
        <v>2.5</v>
      </c>
    </row>
    <row r="25" spans="3:15" x14ac:dyDescent="0.2">
      <c r="C25" s="19"/>
      <c r="D25" s="19">
        <v>120</v>
      </c>
      <c r="E25" s="19">
        <v>0.5</v>
      </c>
      <c r="N25" s="19">
        <v>60</v>
      </c>
      <c r="O25" s="19">
        <v>0.25</v>
      </c>
    </row>
    <row r="26" spans="3:15" x14ac:dyDescent="0.2">
      <c r="C26" s="19"/>
      <c r="D26" s="19">
        <v>120</v>
      </c>
      <c r="E26" s="19">
        <v>1</v>
      </c>
      <c r="N26" s="19">
        <v>60</v>
      </c>
      <c r="O26" s="19">
        <v>0.75</v>
      </c>
    </row>
    <row r="27" spans="3:15" x14ac:dyDescent="0.2">
      <c r="C27" s="19"/>
      <c r="D27" s="19">
        <v>120</v>
      </c>
      <c r="E27" s="19">
        <v>1.5</v>
      </c>
      <c r="N27" s="19">
        <v>60</v>
      </c>
      <c r="O27" s="19">
        <v>1.25</v>
      </c>
    </row>
    <row r="28" spans="3:15" x14ac:dyDescent="0.2">
      <c r="D28" s="19">
        <v>120</v>
      </c>
      <c r="E28" s="19">
        <v>2</v>
      </c>
      <c r="N28" s="19">
        <v>60</v>
      </c>
      <c r="O28" s="19">
        <v>1.75</v>
      </c>
    </row>
    <row r="29" spans="3:15" x14ac:dyDescent="0.2">
      <c r="D29" s="19">
        <v>120</v>
      </c>
      <c r="E29" s="19">
        <v>2.5</v>
      </c>
      <c r="N29" s="19">
        <v>60</v>
      </c>
      <c r="O29" s="19">
        <v>2.25</v>
      </c>
    </row>
    <row r="30" spans="3:15" x14ac:dyDescent="0.2">
      <c r="D30" s="19">
        <v>150</v>
      </c>
      <c r="E30" s="19">
        <v>0.5</v>
      </c>
      <c r="N30" s="19">
        <v>60</v>
      </c>
      <c r="O30" s="19">
        <v>0.5</v>
      </c>
    </row>
    <row r="31" spans="3:15" x14ac:dyDescent="0.2">
      <c r="D31" s="19">
        <v>150</v>
      </c>
      <c r="E31" s="19">
        <v>1</v>
      </c>
      <c r="N31" s="19">
        <v>60</v>
      </c>
      <c r="O31" s="19">
        <v>1</v>
      </c>
    </row>
    <row r="32" spans="3:15" x14ac:dyDescent="0.2">
      <c r="D32" s="19">
        <v>150</v>
      </c>
      <c r="E32" s="19">
        <v>1.5</v>
      </c>
      <c r="N32" s="19">
        <v>60</v>
      </c>
      <c r="O32" s="19">
        <v>1.5</v>
      </c>
    </row>
    <row r="33" spans="4:15" x14ac:dyDescent="0.2">
      <c r="D33" s="19">
        <v>150</v>
      </c>
      <c r="E33" s="19">
        <v>2</v>
      </c>
      <c r="N33" s="19">
        <v>60</v>
      </c>
      <c r="O33" s="19">
        <v>2</v>
      </c>
    </row>
    <row r="34" spans="4:15" x14ac:dyDescent="0.2">
      <c r="D34" s="19">
        <v>150</v>
      </c>
      <c r="E34" s="19">
        <v>2.5</v>
      </c>
      <c r="N34" s="19">
        <v>60</v>
      </c>
      <c r="O34" s="19">
        <v>2.5</v>
      </c>
    </row>
    <row r="35" spans="4:15" x14ac:dyDescent="0.2">
      <c r="D35" s="19">
        <v>180</v>
      </c>
      <c r="E35" s="19">
        <v>0.5</v>
      </c>
      <c r="N35" s="19">
        <v>90</v>
      </c>
      <c r="O35" s="19">
        <v>0.25</v>
      </c>
    </row>
    <row r="36" spans="4:15" x14ac:dyDescent="0.2">
      <c r="D36" s="19">
        <v>180</v>
      </c>
      <c r="E36" s="19">
        <v>1</v>
      </c>
      <c r="N36" s="19">
        <v>90</v>
      </c>
      <c r="O36" s="19">
        <v>0.75</v>
      </c>
    </row>
    <row r="37" spans="4:15" x14ac:dyDescent="0.2">
      <c r="D37" s="19">
        <v>180</v>
      </c>
      <c r="E37" s="19">
        <v>1.5</v>
      </c>
      <c r="N37" s="19">
        <v>90</v>
      </c>
      <c r="O37" s="19">
        <v>1.25</v>
      </c>
    </row>
    <row r="38" spans="4:15" x14ac:dyDescent="0.2">
      <c r="D38" s="19">
        <v>180</v>
      </c>
      <c r="E38" s="19">
        <v>2</v>
      </c>
      <c r="N38" s="19">
        <v>90</v>
      </c>
      <c r="O38" s="19">
        <v>1.75</v>
      </c>
    </row>
    <row r="39" spans="4:15" x14ac:dyDescent="0.2">
      <c r="D39" s="19">
        <v>180</v>
      </c>
      <c r="E39" s="19">
        <v>2.5</v>
      </c>
      <c r="N39" s="19">
        <v>90</v>
      </c>
      <c r="O39" s="19">
        <v>2.25</v>
      </c>
    </row>
    <row r="40" spans="4:15" x14ac:dyDescent="0.2">
      <c r="D40" s="19">
        <v>210</v>
      </c>
      <c r="E40" s="19">
        <v>0.5</v>
      </c>
      <c r="N40" s="19">
        <v>90</v>
      </c>
      <c r="O40" s="19">
        <v>0.5</v>
      </c>
    </row>
    <row r="41" spans="4:15" x14ac:dyDescent="0.2">
      <c r="D41" s="19">
        <v>210</v>
      </c>
      <c r="E41" s="19">
        <v>1</v>
      </c>
      <c r="N41" s="19">
        <v>90</v>
      </c>
      <c r="O41" s="19">
        <v>1</v>
      </c>
    </row>
    <row r="42" spans="4:15" x14ac:dyDescent="0.2">
      <c r="D42" s="19">
        <v>210</v>
      </c>
      <c r="E42" s="19">
        <v>1.5</v>
      </c>
      <c r="N42" s="19">
        <v>90</v>
      </c>
      <c r="O42" s="19">
        <v>1.5</v>
      </c>
    </row>
    <row r="43" spans="4:15" x14ac:dyDescent="0.2">
      <c r="D43" s="19">
        <v>210</v>
      </c>
      <c r="E43" s="19">
        <v>2</v>
      </c>
      <c r="N43" s="19">
        <v>90</v>
      </c>
      <c r="O43" s="19">
        <v>2</v>
      </c>
    </row>
    <row r="44" spans="4:15" x14ac:dyDescent="0.2">
      <c r="D44" s="19">
        <v>210</v>
      </c>
      <c r="E44" s="19">
        <v>2.5</v>
      </c>
      <c r="N44" s="19">
        <v>90</v>
      </c>
      <c r="O44" s="19">
        <v>2.5</v>
      </c>
    </row>
    <row r="45" spans="4:15" x14ac:dyDescent="0.2">
      <c r="D45" s="19">
        <v>240</v>
      </c>
      <c r="E45" s="19">
        <v>0.5</v>
      </c>
      <c r="N45" s="19">
        <v>120</v>
      </c>
      <c r="O45" s="19">
        <v>0.5</v>
      </c>
    </row>
    <row r="46" spans="4:15" x14ac:dyDescent="0.2">
      <c r="D46" s="19">
        <v>240</v>
      </c>
      <c r="E46" s="19">
        <v>1</v>
      </c>
      <c r="N46" s="19">
        <v>120</v>
      </c>
      <c r="O46" s="19">
        <v>1</v>
      </c>
    </row>
    <row r="47" spans="4:15" x14ac:dyDescent="0.2">
      <c r="D47" s="19">
        <v>240</v>
      </c>
      <c r="E47" s="19">
        <v>1.5</v>
      </c>
      <c r="N47" s="19">
        <v>120</v>
      </c>
      <c r="O47" s="19">
        <v>1.5</v>
      </c>
    </row>
    <row r="48" spans="4:15" x14ac:dyDescent="0.2">
      <c r="D48" s="19">
        <v>240</v>
      </c>
      <c r="E48" s="19">
        <v>2</v>
      </c>
      <c r="N48" s="19">
        <v>120</v>
      </c>
      <c r="O48" s="19">
        <v>2</v>
      </c>
    </row>
    <row r="49" spans="4:15" x14ac:dyDescent="0.2">
      <c r="D49" s="19">
        <v>240</v>
      </c>
      <c r="E49" s="19">
        <v>2.5</v>
      </c>
      <c r="N49" s="19">
        <v>120</v>
      </c>
      <c r="O49" s="19">
        <v>2.5</v>
      </c>
    </row>
    <row r="50" spans="4:15" x14ac:dyDescent="0.2">
      <c r="D50" s="19">
        <v>270</v>
      </c>
      <c r="E50" s="19">
        <v>0.5</v>
      </c>
      <c r="N50" s="19">
        <v>150</v>
      </c>
      <c r="O50" s="19">
        <v>0.5</v>
      </c>
    </row>
    <row r="51" spans="4:15" x14ac:dyDescent="0.2">
      <c r="D51" s="19">
        <v>270</v>
      </c>
      <c r="E51" s="19">
        <v>1</v>
      </c>
      <c r="N51" s="19">
        <v>150</v>
      </c>
      <c r="O51" s="19">
        <v>1</v>
      </c>
    </row>
    <row r="52" spans="4:15" x14ac:dyDescent="0.2">
      <c r="D52" s="19">
        <v>270</v>
      </c>
      <c r="E52" s="19">
        <v>1.5</v>
      </c>
      <c r="N52" s="19">
        <v>150</v>
      </c>
      <c r="O52" s="19">
        <v>1.5</v>
      </c>
    </row>
    <row r="53" spans="4:15" x14ac:dyDescent="0.2">
      <c r="D53" s="19">
        <v>270</v>
      </c>
      <c r="E53" s="19">
        <v>2</v>
      </c>
      <c r="N53" s="19">
        <v>150</v>
      </c>
      <c r="O53" s="19">
        <v>2</v>
      </c>
    </row>
    <row r="54" spans="4:15" x14ac:dyDescent="0.2">
      <c r="D54" s="19">
        <v>270</v>
      </c>
      <c r="E54" s="19">
        <v>2.5</v>
      </c>
      <c r="N54" s="19">
        <v>150</v>
      </c>
      <c r="O54" s="19">
        <v>2.5</v>
      </c>
    </row>
    <row r="55" spans="4:15" x14ac:dyDescent="0.2">
      <c r="D55" s="19">
        <v>300</v>
      </c>
      <c r="E55" s="19">
        <v>0.5</v>
      </c>
      <c r="N55" s="19">
        <v>180</v>
      </c>
      <c r="O55" s="19">
        <v>0.5</v>
      </c>
    </row>
    <row r="56" spans="4:15" x14ac:dyDescent="0.2">
      <c r="D56" s="19">
        <v>300</v>
      </c>
      <c r="E56" s="19">
        <v>1</v>
      </c>
      <c r="N56" s="19">
        <v>180</v>
      </c>
      <c r="O56" s="19">
        <v>1</v>
      </c>
    </row>
    <row r="57" spans="4:15" x14ac:dyDescent="0.2">
      <c r="D57" s="19">
        <v>300</v>
      </c>
      <c r="E57" s="19">
        <v>1.5</v>
      </c>
      <c r="N57" s="19">
        <v>180</v>
      </c>
      <c r="O57" s="19">
        <v>1.5</v>
      </c>
    </row>
    <row r="58" spans="4:15" x14ac:dyDescent="0.2">
      <c r="D58" s="19">
        <v>300</v>
      </c>
      <c r="E58" s="19">
        <v>2</v>
      </c>
      <c r="N58" s="19">
        <v>180</v>
      </c>
      <c r="O58" s="19">
        <v>2</v>
      </c>
    </row>
    <row r="59" spans="4:15" x14ac:dyDescent="0.2">
      <c r="D59" s="19">
        <v>300</v>
      </c>
      <c r="E59" s="19">
        <v>2.5</v>
      </c>
      <c r="N59" s="19">
        <v>180</v>
      </c>
      <c r="O59" s="19">
        <v>2.5</v>
      </c>
    </row>
    <row r="60" spans="4:15" x14ac:dyDescent="0.2">
      <c r="D60" s="19">
        <v>330</v>
      </c>
      <c r="E60" s="19">
        <v>0.5</v>
      </c>
      <c r="N60" s="19">
        <v>210</v>
      </c>
      <c r="O60" s="19">
        <v>0.5</v>
      </c>
    </row>
    <row r="61" spans="4:15" x14ac:dyDescent="0.2">
      <c r="D61" s="19">
        <v>330</v>
      </c>
      <c r="E61" s="19">
        <v>1</v>
      </c>
      <c r="N61" s="19">
        <v>210</v>
      </c>
      <c r="O61" s="19">
        <v>1</v>
      </c>
    </row>
    <row r="62" spans="4:15" x14ac:dyDescent="0.2">
      <c r="D62" s="19">
        <v>330</v>
      </c>
      <c r="E62" s="19">
        <v>1.5</v>
      </c>
      <c r="N62" s="19">
        <v>210</v>
      </c>
      <c r="O62" s="19">
        <v>1.5</v>
      </c>
    </row>
    <row r="63" spans="4:15" x14ac:dyDescent="0.2">
      <c r="D63" s="19">
        <v>330</v>
      </c>
      <c r="E63" s="19">
        <v>2</v>
      </c>
      <c r="N63" s="19">
        <v>210</v>
      </c>
      <c r="O63" s="19">
        <v>2</v>
      </c>
    </row>
    <row r="64" spans="4:15" x14ac:dyDescent="0.2">
      <c r="D64" s="19">
        <v>330</v>
      </c>
      <c r="E64" s="19">
        <v>2.5</v>
      </c>
      <c r="N64" s="19">
        <v>210</v>
      </c>
      <c r="O64" s="19">
        <v>2.5</v>
      </c>
    </row>
    <row r="65" spans="4:15" x14ac:dyDescent="0.2">
      <c r="D65" s="19"/>
      <c r="N65" s="19">
        <v>240</v>
      </c>
      <c r="O65" s="19">
        <v>0.5</v>
      </c>
    </row>
    <row r="66" spans="4:15" x14ac:dyDescent="0.2">
      <c r="N66" s="19">
        <v>240</v>
      </c>
      <c r="O66" s="19">
        <v>1</v>
      </c>
    </row>
    <row r="67" spans="4:15" x14ac:dyDescent="0.2">
      <c r="N67" s="19">
        <v>240</v>
      </c>
      <c r="O67" s="19">
        <v>1.5</v>
      </c>
    </row>
    <row r="68" spans="4:15" x14ac:dyDescent="0.2">
      <c r="N68" s="19">
        <v>240</v>
      </c>
      <c r="O68" s="19">
        <v>2</v>
      </c>
    </row>
    <row r="69" spans="4:15" x14ac:dyDescent="0.2">
      <c r="N69" s="19">
        <v>240</v>
      </c>
      <c r="O69" s="19">
        <v>2.5</v>
      </c>
    </row>
    <row r="70" spans="4:15" x14ac:dyDescent="0.2">
      <c r="N70" s="19">
        <v>270</v>
      </c>
      <c r="O70" s="19">
        <v>0.5</v>
      </c>
    </row>
    <row r="71" spans="4:15" x14ac:dyDescent="0.2">
      <c r="N71" s="19">
        <v>270</v>
      </c>
      <c r="O71" s="19">
        <v>1</v>
      </c>
    </row>
    <row r="72" spans="4:15" x14ac:dyDescent="0.2">
      <c r="N72" s="19">
        <v>270</v>
      </c>
      <c r="O72" s="19">
        <v>1.5</v>
      </c>
    </row>
    <row r="73" spans="4:15" x14ac:dyDescent="0.2">
      <c r="N73" s="19">
        <v>270</v>
      </c>
      <c r="O73" s="19">
        <v>2</v>
      </c>
    </row>
    <row r="74" spans="4:15" x14ac:dyDescent="0.2">
      <c r="N74" s="19">
        <v>270</v>
      </c>
      <c r="O74" s="19">
        <v>2.5</v>
      </c>
    </row>
    <row r="75" spans="4:15" x14ac:dyDescent="0.2">
      <c r="N75" s="19">
        <v>300</v>
      </c>
      <c r="O75" s="19">
        <v>0.5</v>
      </c>
    </row>
    <row r="76" spans="4:15" x14ac:dyDescent="0.2">
      <c r="N76" s="19">
        <v>300</v>
      </c>
      <c r="O76" s="19">
        <v>1</v>
      </c>
    </row>
    <row r="77" spans="4:15" x14ac:dyDescent="0.2">
      <c r="N77" s="19">
        <v>300</v>
      </c>
      <c r="O77" s="19">
        <v>1.5</v>
      </c>
    </row>
    <row r="78" spans="4:15" x14ac:dyDescent="0.2">
      <c r="N78" s="19">
        <v>300</v>
      </c>
      <c r="O78" s="19">
        <v>2</v>
      </c>
    </row>
    <row r="79" spans="4:15" x14ac:dyDescent="0.2">
      <c r="N79" s="19">
        <v>300</v>
      </c>
      <c r="O79" s="19">
        <v>2.5</v>
      </c>
    </row>
    <row r="80" spans="4:15" x14ac:dyDescent="0.2">
      <c r="N80" s="19">
        <v>330</v>
      </c>
      <c r="O80" s="19">
        <v>0.5</v>
      </c>
    </row>
    <row r="81" spans="14:15" x14ac:dyDescent="0.2">
      <c r="N81" s="19">
        <v>330</v>
      </c>
      <c r="O81" s="19">
        <v>1</v>
      </c>
    </row>
    <row r="82" spans="14:15" x14ac:dyDescent="0.2">
      <c r="N82" s="19">
        <v>330</v>
      </c>
      <c r="O82" s="19">
        <v>1.5</v>
      </c>
    </row>
    <row r="83" spans="14:15" x14ac:dyDescent="0.2">
      <c r="N83" s="19">
        <v>330</v>
      </c>
      <c r="O83" s="19">
        <v>2</v>
      </c>
    </row>
    <row r="84" spans="14:15" x14ac:dyDescent="0.2">
      <c r="N84" s="19">
        <v>330</v>
      </c>
      <c r="O84" s="19">
        <v>2.5</v>
      </c>
    </row>
    <row r="85" spans="14:15" x14ac:dyDescent="0.2">
      <c r="N85" s="19">
        <v>300</v>
      </c>
      <c r="O85" s="19">
        <v>0.25</v>
      </c>
    </row>
    <row r="86" spans="14:15" x14ac:dyDescent="0.2">
      <c r="N86" s="19">
        <v>300</v>
      </c>
      <c r="O86" s="19">
        <v>0.75</v>
      </c>
    </row>
    <row r="87" spans="14:15" x14ac:dyDescent="0.2">
      <c r="N87" s="19">
        <v>300</v>
      </c>
      <c r="O87" s="19">
        <v>1.25</v>
      </c>
    </row>
    <row r="88" spans="14:15" x14ac:dyDescent="0.2">
      <c r="N88" s="19">
        <v>300</v>
      </c>
      <c r="O88" s="19">
        <v>1.75</v>
      </c>
    </row>
    <row r="89" spans="14:15" x14ac:dyDescent="0.2">
      <c r="N89" s="19">
        <v>300</v>
      </c>
      <c r="O89" s="19">
        <v>2.25</v>
      </c>
    </row>
    <row r="90" spans="14:15" x14ac:dyDescent="0.2">
      <c r="N90" s="19"/>
    </row>
    <row r="91" spans="14:15" x14ac:dyDescent="0.2">
      <c r="N91" s="19"/>
    </row>
    <row r="92" spans="14:15" x14ac:dyDescent="0.2">
      <c r="N92" s="19"/>
    </row>
    <row r="93" spans="14:15" x14ac:dyDescent="0.2">
      <c r="N93" s="19"/>
    </row>
    <row r="94" spans="14:15" x14ac:dyDescent="0.2">
      <c r="N94" s="1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85" workbookViewId="0">
      <selection activeCell="N3" sqref="N3:Q3"/>
    </sheetView>
  </sheetViews>
  <sheetFormatPr defaultRowHeight="12.75" x14ac:dyDescent="0.2"/>
  <cols>
    <col min="1" max="1" width="13.28515625" style="19" customWidth="1"/>
    <col min="2" max="2" width="15.42578125" customWidth="1"/>
    <col min="3" max="3" width="16.28515625" customWidth="1"/>
    <col min="4" max="4" width="15" customWidth="1"/>
    <col min="5" max="5" width="17" customWidth="1"/>
  </cols>
  <sheetData>
    <row r="1" spans="1:17" ht="30" customHeight="1" thickBot="1" x14ac:dyDescent="0.25">
      <c r="B1" s="106" t="s">
        <v>6</v>
      </c>
      <c r="C1" s="107"/>
      <c r="D1" s="106" t="s">
        <v>7</v>
      </c>
      <c r="E1" s="107"/>
      <c r="G1" s="3" t="s">
        <v>4</v>
      </c>
    </row>
    <row r="2" spans="1:17" x14ac:dyDescent="0.2">
      <c r="A2" s="1" t="s">
        <v>5</v>
      </c>
      <c r="B2" s="20" t="s">
        <v>0</v>
      </c>
      <c r="C2" s="20" t="s">
        <v>1</v>
      </c>
      <c r="D2" s="1" t="s">
        <v>2</v>
      </c>
      <c r="E2" s="1" t="s">
        <v>3</v>
      </c>
    </row>
    <row r="3" spans="1:17" x14ac:dyDescent="0.2">
      <c r="A3" s="11">
        <v>1</v>
      </c>
      <c r="B3" s="2">
        <v>833.33333333329995</v>
      </c>
      <c r="C3" s="2">
        <v>0</v>
      </c>
      <c r="D3" s="2">
        <v>-9.9247752641999991</v>
      </c>
      <c r="E3" s="2">
        <v>53.367437491099999</v>
      </c>
      <c r="F3" s="2">
        <v>1388.8888888889001</v>
      </c>
      <c r="G3" s="2">
        <v>0</v>
      </c>
      <c r="H3" s="2">
        <v>1.2407978027</v>
      </c>
      <c r="I3" s="2">
        <v>58.899008896300003</v>
      </c>
      <c r="J3" s="2">
        <v>1944.4444444444</v>
      </c>
      <c r="K3" s="2">
        <v>0</v>
      </c>
      <c r="L3" s="2">
        <v>32.8501020263</v>
      </c>
      <c r="M3" s="2">
        <v>65.865031948999999</v>
      </c>
      <c r="N3" s="2">
        <v>2500</v>
      </c>
      <c r="O3" s="2">
        <v>0</v>
      </c>
      <c r="P3" s="2">
        <v>85.687509630899996</v>
      </c>
      <c r="Q3" s="2">
        <v>96.388570857299996</v>
      </c>
    </row>
    <row r="4" spans="1:17" x14ac:dyDescent="0.2">
      <c r="A4" s="11">
        <v>1</v>
      </c>
      <c r="B4" s="2">
        <v>833.33333333334792</v>
      </c>
      <c r="C4" s="2">
        <v>0.78539816339744795</v>
      </c>
      <c r="D4" s="2">
        <v>-26.5012974564</v>
      </c>
      <c r="E4" s="2">
        <v>89.969863642600004</v>
      </c>
      <c r="F4" s="2">
        <v>2500.00000000004</v>
      </c>
      <c r="G4" s="2">
        <v>0.78539816339744828</v>
      </c>
      <c r="H4" s="2">
        <v>32.8197001387</v>
      </c>
      <c r="I4" s="2">
        <v>248.85813009110001</v>
      </c>
    </row>
    <row r="5" spans="1:17" x14ac:dyDescent="0.2">
      <c r="A5" s="11">
        <v>1</v>
      </c>
      <c r="B5" s="2">
        <v>833.33333333329995</v>
      </c>
      <c r="C5" s="2">
        <v>1.5707963267949001</v>
      </c>
      <c r="D5" s="2">
        <v>-19.881231254199999</v>
      </c>
      <c r="E5" s="2">
        <v>132.29845523060001</v>
      </c>
      <c r="F5" s="2">
        <v>2500</v>
      </c>
      <c r="G5" s="2">
        <v>1.5707963267948966</v>
      </c>
      <c r="H5" s="2">
        <v>-9.4271888879999999</v>
      </c>
      <c r="I5" s="2">
        <v>285.97603016919999</v>
      </c>
    </row>
    <row r="6" spans="1:17" x14ac:dyDescent="0.2">
      <c r="A6" s="11">
        <v>1</v>
      </c>
      <c r="B6" s="2">
        <v>833.33333333334792</v>
      </c>
      <c r="C6" s="2">
        <v>2.35619449019234</v>
      </c>
      <c r="D6" s="2">
        <v>-27.653634105799998</v>
      </c>
      <c r="E6" s="2">
        <v>-12.884478493</v>
      </c>
      <c r="F6" s="2">
        <v>2500.0000000000441</v>
      </c>
      <c r="G6" s="2">
        <v>2.3561944901923448</v>
      </c>
      <c r="H6" s="2">
        <v>-62.773663277099999</v>
      </c>
      <c r="I6" s="2">
        <v>203.95794310150001</v>
      </c>
    </row>
    <row r="7" spans="1:17" x14ac:dyDescent="0.2">
      <c r="A7" s="11">
        <v>1</v>
      </c>
      <c r="B7" s="2">
        <v>833.33333333329995</v>
      </c>
      <c r="C7" s="2">
        <v>3.14159265358979</v>
      </c>
      <c r="D7" s="2">
        <v>-28.765482478599999</v>
      </c>
      <c r="E7" s="2">
        <v>36.361476417200002</v>
      </c>
      <c r="F7" s="2">
        <v>2500</v>
      </c>
      <c r="G7" s="2">
        <v>3.1415926535897931</v>
      </c>
      <c r="H7" s="2">
        <v>-77.086278304199993</v>
      </c>
      <c r="I7" s="2">
        <v>30.3150895516</v>
      </c>
    </row>
    <row r="8" spans="1:17" x14ac:dyDescent="0.2">
      <c r="A8" s="11">
        <v>1</v>
      </c>
      <c r="B8" s="2">
        <v>833.33333333334792</v>
      </c>
      <c r="C8" s="2">
        <v>3.9269908169872401</v>
      </c>
      <c r="D8" s="2">
        <v>-27.034605798499999</v>
      </c>
      <c r="E8" s="2">
        <v>9.5970190363000007</v>
      </c>
      <c r="F8" s="2">
        <v>2500.0000000000441</v>
      </c>
      <c r="G8" s="2">
        <v>3.9269908169872414</v>
      </c>
      <c r="H8" s="2">
        <v>-21.899645682100001</v>
      </c>
      <c r="I8" s="2">
        <v>-86.848293783700001</v>
      </c>
    </row>
    <row r="9" spans="1:17" x14ac:dyDescent="0.2">
      <c r="A9" s="11">
        <v>1</v>
      </c>
      <c r="B9" s="2">
        <v>833.33333333329995</v>
      </c>
      <c r="C9" s="2">
        <v>4.7123889803846897</v>
      </c>
      <c r="D9" s="2">
        <v>-22.157575462400001</v>
      </c>
      <c r="E9" s="2">
        <v>-17.310325889600001</v>
      </c>
      <c r="F9" s="2">
        <v>2499.99999999996</v>
      </c>
      <c r="G9" s="2">
        <v>4.7123889803846897</v>
      </c>
      <c r="H9" s="2">
        <v>6.9507137062000002</v>
      </c>
      <c r="I9" s="2">
        <v>-104.012086564</v>
      </c>
    </row>
    <row r="10" spans="1:17" x14ac:dyDescent="0.2">
      <c r="A10" s="11">
        <v>1</v>
      </c>
      <c r="B10" s="2">
        <v>833.33333333334792</v>
      </c>
      <c r="C10" s="2">
        <v>5.4977871437821397</v>
      </c>
      <c r="D10" s="2">
        <v>7.6191259518000001</v>
      </c>
      <c r="E10" s="2">
        <v>-9.7430919261</v>
      </c>
      <c r="F10" s="2">
        <v>2500.0000000000441</v>
      </c>
      <c r="G10" s="2">
        <v>5.497787143782138</v>
      </c>
      <c r="H10" s="2">
        <v>58.5178716124</v>
      </c>
      <c r="I10" s="2">
        <v>-69.518469928800002</v>
      </c>
    </row>
    <row r="11" spans="1:17" x14ac:dyDescent="0.2">
      <c r="A11" s="11">
        <v>1</v>
      </c>
      <c r="B11" s="2">
        <v>1388.8888888889001</v>
      </c>
      <c r="C11" s="2">
        <v>0</v>
      </c>
      <c r="D11" s="2">
        <v>1.2407978027</v>
      </c>
      <c r="E11" s="2">
        <v>58.899008896300003</v>
      </c>
    </row>
    <row r="12" spans="1:17" x14ac:dyDescent="0.2">
      <c r="A12" s="11">
        <v>1</v>
      </c>
      <c r="B12" s="2">
        <v>1388.8888888889305</v>
      </c>
      <c r="C12" s="2">
        <v>0.48332194670611478</v>
      </c>
      <c r="D12" s="2">
        <v>3.5977045964999999</v>
      </c>
      <c r="E12" s="2">
        <v>112.5345846286</v>
      </c>
    </row>
    <row r="13" spans="1:17" x14ac:dyDescent="0.2">
      <c r="A13" s="11">
        <v>1</v>
      </c>
      <c r="B13" s="2">
        <v>1388.8888888888798</v>
      </c>
      <c r="C13" s="2">
        <v>0.96664389341222468</v>
      </c>
      <c r="D13" s="2">
        <v>-9.6269717493000009</v>
      </c>
      <c r="E13" s="2">
        <v>162.09779656430001</v>
      </c>
    </row>
    <row r="14" spans="1:17" x14ac:dyDescent="0.2">
      <c r="A14" s="11">
        <v>1</v>
      </c>
      <c r="B14" s="2">
        <v>1388.8888888889062</v>
      </c>
      <c r="C14" s="2">
        <v>1.4499658401183457</v>
      </c>
      <c r="D14" s="2">
        <v>-8.0267340100000002</v>
      </c>
      <c r="E14" s="2">
        <v>191.1015292463</v>
      </c>
    </row>
    <row r="15" spans="1:17" x14ac:dyDescent="0.2">
      <c r="A15" s="11">
        <v>1</v>
      </c>
      <c r="B15" s="2">
        <v>1388.8888888888882</v>
      </c>
      <c r="C15" s="2">
        <v>1.9332877868245057</v>
      </c>
      <c r="D15" s="2">
        <v>-48.407329645200001</v>
      </c>
      <c r="E15" s="2">
        <v>159.8120337272</v>
      </c>
    </row>
    <row r="16" spans="1:17" x14ac:dyDescent="0.2">
      <c r="A16" s="11">
        <v>1</v>
      </c>
      <c r="B16" s="2">
        <v>1388.8888888889221</v>
      </c>
      <c r="C16" s="2">
        <v>2.4166097335306356</v>
      </c>
      <c r="D16" s="2">
        <v>-34.684059041799998</v>
      </c>
      <c r="E16" s="2">
        <v>113.44382810010001</v>
      </c>
    </row>
    <row r="17" spans="1:5" x14ac:dyDescent="0.2">
      <c r="A17" s="11">
        <v>1</v>
      </c>
      <c r="B17" s="2">
        <v>1388.8888888888732</v>
      </c>
      <c r="C17" s="2">
        <v>2.8999316802366941</v>
      </c>
      <c r="D17" s="2">
        <v>-43.127796887700001</v>
      </c>
      <c r="E17" s="2">
        <v>70.489933745200005</v>
      </c>
    </row>
    <row r="18" spans="1:5" x14ac:dyDescent="0.2">
      <c r="A18" s="11">
        <v>1</v>
      </c>
      <c r="B18" s="2">
        <v>1388.8888888888732</v>
      </c>
      <c r="C18" s="2">
        <v>3.3832536269428921</v>
      </c>
      <c r="D18" s="2">
        <v>-8.6202223882000002</v>
      </c>
      <c r="E18" s="2">
        <v>9.3176612199999997</v>
      </c>
    </row>
    <row r="19" spans="1:5" x14ac:dyDescent="0.2">
      <c r="A19" s="11">
        <v>1</v>
      </c>
      <c r="B19" s="2">
        <v>1388.8888888889221</v>
      </c>
      <c r="C19" s="2">
        <v>3.8665755736489507</v>
      </c>
      <c r="D19" s="2">
        <v>2.1721454232999999</v>
      </c>
      <c r="E19" s="2">
        <v>-31.641980787200001</v>
      </c>
    </row>
    <row r="20" spans="1:5" x14ac:dyDescent="0.2">
      <c r="A20" s="11">
        <v>1</v>
      </c>
      <c r="B20" s="2">
        <v>1388.8888888888882</v>
      </c>
      <c r="C20" s="2">
        <v>4.3498975203550803</v>
      </c>
      <c r="D20" s="2">
        <v>-5.0596665485000001</v>
      </c>
      <c r="E20" s="2">
        <v>-58.598460396299998</v>
      </c>
    </row>
    <row r="21" spans="1:5" x14ac:dyDescent="0.2">
      <c r="A21" s="11">
        <v>1</v>
      </c>
      <c r="B21" s="2">
        <v>1388.8888888889062</v>
      </c>
      <c r="C21" s="2">
        <v>4.8332194670612409</v>
      </c>
      <c r="D21" s="2">
        <v>-10.880525946900001</v>
      </c>
      <c r="E21" s="2">
        <v>-55.289979926699999</v>
      </c>
    </row>
    <row r="22" spans="1:5" x14ac:dyDescent="0.2">
      <c r="A22" s="11">
        <v>1</v>
      </c>
      <c r="B22" s="2">
        <v>1388.8888888888798</v>
      </c>
      <c r="C22" s="2">
        <v>5.3165414137673617</v>
      </c>
      <c r="D22" s="2">
        <v>7.2528522510000002</v>
      </c>
      <c r="E22" s="2">
        <v>-40.3800736775</v>
      </c>
    </row>
    <row r="23" spans="1:5" x14ac:dyDescent="0.2">
      <c r="A23" s="11">
        <v>1</v>
      </c>
      <c r="B23" s="2">
        <v>1388.8888888889305</v>
      </c>
      <c r="C23" s="2">
        <v>5.7998633604734717</v>
      </c>
      <c r="D23" s="2">
        <v>0.2249166823</v>
      </c>
      <c r="E23" s="2">
        <v>18.791827681699999</v>
      </c>
    </row>
    <row r="24" spans="1:5" x14ac:dyDescent="0.2">
      <c r="A24" s="11">
        <v>1</v>
      </c>
      <c r="B24" s="2">
        <v>1944.4444444444</v>
      </c>
      <c r="C24" s="2">
        <v>0</v>
      </c>
      <c r="D24" s="2">
        <v>32.8501020263</v>
      </c>
      <c r="E24" s="2">
        <v>65.865031948999999</v>
      </c>
    </row>
    <row r="25" spans="1:5" x14ac:dyDescent="0.2">
      <c r="A25" s="11">
        <v>1</v>
      </c>
      <c r="B25" s="2">
        <v>1944.444444444473</v>
      </c>
      <c r="C25" s="2">
        <v>0.33069396353575897</v>
      </c>
      <c r="D25" s="2">
        <v>19.8353845645</v>
      </c>
      <c r="E25" s="2">
        <v>144.6123843641</v>
      </c>
    </row>
    <row r="26" spans="1:5" x14ac:dyDescent="0.2">
      <c r="A26" s="11">
        <v>1</v>
      </c>
      <c r="B26" s="2">
        <v>1944.4444444444775</v>
      </c>
      <c r="C26" s="2">
        <v>0.6613879270715376</v>
      </c>
      <c r="D26" s="2">
        <v>18.6273784053</v>
      </c>
      <c r="E26" s="2">
        <v>160.9527267</v>
      </c>
    </row>
    <row r="27" spans="1:5" x14ac:dyDescent="0.2">
      <c r="A27" s="11">
        <v>1</v>
      </c>
      <c r="B27" s="2">
        <v>1944.4444444444632</v>
      </c>
      <c r="C27" s="2">
        <v>0.99208189060729379</v>
      </c>
      <c r="D27" s="2">
        <v>39.447167693499999</v>
      </c>
      <c r="E27" s="2">
        <v>233.5135744943</v>
      </c>
    </row>
    <row r="28" spans="1:5" x14ac:dyDescent="0.2">
      <c r="A28" s="11">
        <v>1</v>
      </c>
      <c r="B28" s="2">
        <v>1944.4444444444548</v>
      </c>
      <c r="C28" s="2">
        <v>1.3227758541430534</v>
      </c>
      <c r="D28" s="2">
        <v>-19.9529366471</v>
      </c>
      <c r="E28" s="2">
        <v>258.9255284491</v>
      </c>
    </row>
    <row r="29" spans="1:5" x14ac:dyDescent="0.2">
      <c r="A29" s="11">
        <v>1</v>
      </c>
      <c r="B29" s="2">
        <v>1944.4444444444389</v>
      </c>
      <c r="C29" s="2">
        <v>1.6534698176788196</v>
      </c>
      <c r="D29" s="2">
        <v>11.3334322366</v>
      </c>
      <c r="E29" s="2">
        <v>234.3049230275</v>
      </c>
    </row>
    <row r="30" spans="1:5" x14ac:dyDescent="0.2">
      <c r="A30" s="11">
        <v>1</v>
      </c>
      <c r="B30" s="2">
        <v>1944.4444444444059</v>
      </c>
      <c r="C30" s="2">
        <v>1.9841637812146047</v>
      </c>
      <c r="D30" s="2">
        <v>-37.653773726099999</v>
      </c>
      <c r="E30" s="2">
        <v>213.29373246590001</v>
      </c>
    </row>
    <row r="31" spans="1:5" x14ac:dyDescent="0.2">
      <c r="A31" s="11">
        <v>1</v>
      </c>
      <c r="B31" s="2">
        <v>1944.4444444444532</v>
      </c>
      <c r="C31" s="2">
        <v>2.3148577447503875</v>
      </c>
      <c r="D31" s="2">
        <v>-35.572321499099999</v>
      </c>
      <c r="E31" s="2">
        <v>183.0709208035</v>
      </c>
    </row>
    <row r="32" spans="1:5" x14ac:dyDescent="0.2">
      <c r="A32" s="11">
        <v>1</v>
      </c>
      <c r="B32" s="2">
        <v>1944.4444444444898</v>
      </c>
      <c r="C32" s="2">
        <v>2.6455517082861273</v>
      </c>
      <c r="D32" s="2">
        <v>-37.626509995900001</v>
      </c>
      <c r="E32" s="2">
        <v>102.951078991</v>
      </c>
    </row>
    <row r="33" spans="1:5" x14ac:dyDescent="0.2">
      <c r="A33" s="11">
        <v>1</v>
      </c>
      <c r="B33" s="2">
        <v>1944.4444444444428</v>
      </c>
      <c r="C33" s="2">
        <v>2.9762456718218999</v>
      </c>
      <c r="D33" s="2">
        <v>-51.989157285700003</v>
      </c>
      <c r="E33" s="2">
        <v>41.307333240200002</v>
      </c>
    </row>
    <row r="34" spans="1:5" x14ac:dyDescent="0.2">
      <c r="A34" s="11">
        <v>1</v>
      </c>
      <c r="B34" s="2">
        <v>1944.4444444444428</v>
      </c>
      <c r="C34" s="2">
        <v>3.3069396353576863</v>
      </c>
      <c r="D34" s="2">
        <v>-46.929089429599998</v>
      </c>
      <c r="E34" s="2">
        <v>2.6661863035</v>
      </c>
    </row>
    <row r="35" spans="1:5" x14ac:dyDescent="0.2">
      <c r="A35" s="11">
        <v>1</v>
      </c>
      <c r="B35" s="2">
        <v>1944.4444444444898</v>
      </c>
      <c r="C35" s="2">
        <v>3.6376335988934589</v>
      </c>
      <c r="D35" s="2">
        <v>-13.663129075700001</v>
      </c>
      <c r="E35" s="2">
        <v>-58.897221924</v>
      </c>
    </row>
    <row r="36" spans="1:5" x14ac:dyDescent="0.2">
      <c r="A36" s="11">
        <v>1</v>
      </c>
      <c r="B36" s="2">
        <v>1944.4444444444532</v>
      </c>
      <c r="C36" s="2">
        <v>3.9683275624291987</v>
      </c>
      <c r="D36" s="2">
        <v>-13.8601901599</v>
      </c>
      <c r="E36" s="2">
        <v>-76.798216346999993</v>
      </c>
    </row>
    <row r="37" spans="1:5" x14ac:dyDescent="0.2">
      <c r="A37" s="11">
        <v>1</v>
      </c>
      <c r="B37" s="2">
        <v>1944.4444444444059</v>
      </c>
      <c r="C37" s="2">
        <v>4.2990215259649815</v>
      </c>
      <c r="D37" s="2">
        <v>10.8535323949</v>
      </c>
      <c r="E37" s="2">
        <v>-78.267984862399999</v>
      </c>
    </row>
    <row r="38" spans="1:5" x14ac:dyDescent="0.2">
      <c r="A38" s="11">
        <v>1</v>
      </c>
      <c r="B38" s="2">
        <v>1944.4444444444389</v>
      </c>
      <c r="C38" s="2">
        <v>4.6297154895007662</v>
      </c>
      <c r="D38" s="2">
        <v>-8.8960392301999995</v>
      </c>
      <c r="E38" s="2">
        <v>-76.509767792199995</v>
      </c>
    </row>
    <row r="39" spans="1:5" x14ac:dyDescent="0.2">
      <c r="A39" s="11">
        <v>1</v>
      </c>
      <c r="B39" s="2">
        <v>1944.4444444444548</v>
      </c>
      <c r="C39" s="2">
        <v>4.960409453036533</v>
      </c>
      <c r="D39" s="2">
        <v>9.6437054831999998</v>
      </c>
      <c r="E39" s="2">
        <v>-71.832550561100007</v>
      </c>
    </row>
    <row r="40" spans="1:5" x14ac:dyDescent="0.2">
      <c r="A40" s="11">
        <v>1</v>
      </c>
      <c r="B40" s="2">
        <v>1944.4444444444632</v>
      </c>
      <c r="C40" s="2">
        <v>5.2911034165722928</v>
      </c>
      <c r="D40" s="2">
        <v>42.192859998099998</v>
      </c>
      <c r="E40" s="2">
        <v>-52.851453084600003</v>
      </c>
    </row>
    <row r="41" spans="1:5" x14ac:dyDescent="0.2">
      <c r="A41" s="11">
        <v>1</v>
      </c>
      <c r="B41" s="2">
        <v>1944.4444444444775</v>
      </c>
      <c r="C41" s="2">
        <v>5.621797380108049</v>
      </c>
      <c r="D41" s="2">
        <v>36.545765996</v>
      </c>
      <c r="E41" s="2">
        <v>-6.0067748566999999</v>
      </c>
    </row>
    <row r="42" spans="1:5" x14ac:dyDescent="0.2">
      <c r="A42" s="11">
        <v>1</v>
      </c>
      <c r="B42" s="2">
        <v>1944.444444444473</v>
      </c>
      <c r="C42" s="2">
        <v>5.9524913436438274</v>
      </c>
      <c r="D42" s="2">
        <v>60.848196458499999</v>
      </c>
      <c r="E42" s="2">
        <v>19.094356613399999</v>
      </c>
    </row>
    <row r="43" spans="1:5" x14ac:dyDescent="0.2">
      <c r="A43" s="11">
        <v>1</v>
      </c>
      <c r="B43" s="2">
        <v>2500</v>
      </c>
      <c r="C43" s="2">
        <v>0</v>
      </c>
      <c r="D43" s="2">
        <v>85.687509630899996</v>
      </c>
      <c r="E43" s="2">
        <v>96.388570857299996</v>
      </c>
    </row>
    <row r="44" spans="1:5" x14ac:dyDescent="0.2">
      <c r="A44" s="11">
        <v>1</v>
      </c>
      <c r="B44" s="2">
        <v>2500.0000000000277</v>
      </c>
      <c r="C44" s="2">
        <v>0.26179938779914569</v>
      </c>
      <c r="D44" s="2">
        <v>86.277640090899993</v>
      </c>
      <c r="E44" s="2">
        <v>165.0164663953</v>
      </c>
    </row>
    <row r="45" spans="1:5" x14ac:dyDescent="0.2">
      <c r="A45" s="11">
        <v>1</v>
      </c>
      <c r="B45" s="2">
        <v>2500</v>
      </c>
      <c r="C45" s="2">
        <v>0.52359877559829826</v>
      </c>
      <c r="D45" s="2">
        <v>50.0204285648</v>
      </c>
      <c r="E45" s="2">
        <v>213.7034768213</v>
      </c>
    </row>
    <row r="46" spans="1:5" x14ac:dyDescent="0.2">
      <c r="A46" s="11">
        <v>1</v>
      </c>
      <c r="B46" s="2">
        <v>2500.0000000000441</v>
      </c>
      <c r="C46" s="2">
        <v>0.78539816339744828</v>
      </c>
      <c r="D46" s="2">
        <v>32.8197001387</v>
      </c>
      <c r="E46" s="2">
        <v>248.85813009110001</v>
      </c>
    </row>
    <row r="47" spans="1:5" x14ac:dyDescent="0.2">
      <c r="A47" s="11">
        <v>1</v>
      </c>
      <c r="B47" s="2">
        <v>2500</v>
      </c>
      <c r="C47" s="2">
        <v>1.0471975511965983</v>
      </c>
      <c r="D47" s="2">
        <v>-11.0524686106</v>
      </c>
      <c r="E47" s="2">
        <v>283.42698418039998</v>
      </c>
    </row>
    <row r="48" spans="1:5" x14ac:dyDescent="0.2">
      <c r="A48" s="11">
        <v>1</v>
      </c>
      <c r="B48" s="2">
        <v>2500.0000000000277</v>
      </c>
      <c r="C48" s="2">
        <v>1.3089969389957512</v>
      </c>
      <c r="D48" s="2">
        <v>-28.393398662199999</v>
      </c>
      <c r="E48" s="2">
        <v>278.36397501660002</v>
      </c>
    </row>
    <row r="49" spans="1:5" x14ac:dyDescent="0.2">
      <c r="A49" s="11">
        <v>1</v>
      </c>
      <c r="B49" s="2">
        <v>2500</v>
      </c>
      <c r="C49" s="2">
        <v>1.5707963267948966</v>
      </c>
      <c r="D49" s="2">
        <v>-9.4271888879999999</v>
      </c>
      <c r="E49" s="2">
        <v>285.97603016919999</v>
      </c>
    </row>
    <row r="50" spans="1:5" x14ac:dyDescent="0.2">
      <c r="A50" s="11">
        <v>1</v>
      </c>
      <c r="B50" s="2">
        <v>2500.0000000000277</v>
      </c>
      <c r="C50" s="2">
        <v>1.8325957145940419</v>
      </c>
      <c r="D50" s="2">
        <v>-58.683170112799999</v>
      </c>
      <c r="E50" s="2">
        <v>234.4345819982</v>
      </c>
    </row>
    <row r="51" spans="1:5" x14ac:dyDescent="0.2">
      <c r="A51" s="11">
        <v>1</v>
      </c>
      <c r="B51" s="2">
        <v>2500</v>
      </c>
      <c r="C51" s="2">
        <v>2.0943951023931948</v>
      </c>
      <c r="D51" s="2">
        <v>-69.328879992200001</v>
      </c>
      <c r="E51" s="2">
        <v>224.2541152663</v>
      </c>
    </row>
    <row r="52" spans="1:5" x14ac:dyDescent="0.2">
      <c r="A52" s="11">
        <v>1</v>
      </c>
      <c r="B52" s="2">
        <v>2500.0000000000441</v>
      </c>
      <c r="C52" s="2">
        <v>2.3561944901923448</v>
      </c>
      <c r="D52" s="2">
        <v>-62.773663277099999</v>
      </c>
      <c r="E52" s="2">
        <v>203.95794310150001</v>
      </c>
    </row>
    <row r="53" spans="1:5" x14ac:dyDescent="0.2">
      <c r="A53" s="11">
        <v>1</v>
      </c>
      <c r="B53" s="2">
        <v>2500</v>
      </c>
      <c r="C53" s="2">
        <v>2.6179938779914949</v>
      </c>
      <c r="D53" s="2">
        <v>-59.847596291800002</v>
      </c>
      <c r="E53" s="2">
        <v>126.96785378369999</v>
      </c>
    </row>
    <row r="54" spans="1:5" x14ac:dyDescent="0.2">
      <c r="A54" s="11">
        <v>1</v>
      </c>
      <c r="B54" s="2">
        <v>2500.0000000000277</v>
      </c>
      <c r="C54" s="2">
        <v>2.8797932657906475</v>
      </c>
      <c r="D54" s="2">
        <v>-60.064256386099999</v>
      </c>
      <c r="E54" s="2">
        <v>91.884798463300001</v>
      </c>
    </row>
    <row r="55" spans="1:5" x14ac:dyDescent="0.2">
      <c r="A55" s="11">
        <v>1</v>
      </c>
      <c r="B55" s="2">
        <v>2500</v>
      </c>
      <c r="C55" s="2">
        <v>3.1415926535897931</v>
      </c>
      <c r="D55" s="2">
        <v>-77.086278304199993</v>
      </c>
      <c r="E55" s="2">
        <v>30.3150895516</v>
      </c>
    </row>
    <row r="56" spans="1:5" x14ac:dyDescent="0.2">
      <c r="A56" s="11">
        <v>1</v>
      </c>
      <c r="B56" s="2">
        <v>2500.0000000000277</v>
      </c>
      <c r="C56" s="2">
        <v>3.4033920413889387</v>
      </c>
      <c r="D56" s="2">
        <v>-38.4080565322</v>
      </c>
      <c r="E56" s="2">
        <v>-23.3209146692</v>
      </c>
    </row>
    <row r="57" spans="1:5" x14ac:dyDescent="0.2">
      <c r="A57" s="11">
        <v>1</v>
      </c>
      <c r="B57" s="2">
        <v>2500</v>
      </c>
      <c r="C57" s="2">
        <v>3.6651914291880914</v>
      </c>
      <c r="D57" s="2">
        <v>-24.6881260848</v>
      </c>
      <c r="E57" s="2">
        <v>-49.599164714399997</v>
      </c>
    </row>
    <row r="58" spans="1:5" x14ac:dyDescent="0.2">
      <c r="A58" s="11">
        <v>1</v>
      </c>
      <c r="B58" s="2">
        <v>2500.0000000000441</v>
      </c>
      <c r="C58" s="2">
        <v>3.9269908169872414</v>
      </c>
      <c r="D58" s="2">
        <v>-21.899645682100001</v>
      </c>
      <c r="E58" s="2">
        <v>-86.848293783700001</v>
      </c>
    </row>
    <row r="59" spans="1:5" x14ac:dyDescent="0.2">
      <c r="A59" s="11">
        <v>1</v>
      </c>
      <c r="B59" s="2">
        <v>2500</v>
      </c>
      <c r="C59" s="2">
        <v>4.1887902047863914</v>
      </c>
      <c r="D59" s="2">
        <v>-36.702724455999999</v>
      </c>
      <c r="E59" s="2">
        <v>-84.667498887999997</v>
      </c>
    </row>
    <row r="60" spans="1:5" x14ac:dyDescent="0.2">
      <c r="A60" s="11">
        <v>1</v>
      </c>
      <c r="B60" s="2">
        <v>2500.0000000000277</v>
      </c>
      <c r="C60" s="2">
        <v>4.4505895925855441</v>
      </c>
      <c r="D60" s="2">
        <v>-36.267225232100003</v>
      </c>
      <c r="E60" s="2">
        <v>-100.99796894550001</v>
      </c>
    </row>
    <row r="61" spans="1:5" x14ac:dyDescent="0.2">
      <c r="A61" s="11">
        <v>1</v>
      </c>
      <c r="B61" s="2">
        <v>2500</v>
      </c>
      <c r="C61" s="2">
        <v>4.7123889803846897</v>
      </c>
      <c r="D61" s="2">
        <v>6.9507137062000002</v>
      </c>
      <c r="E61" s="2">
        <v>-104.012086564</v>
      </c>
    </row>
    <row r="62" spans="1:5" x14ac:dyDescent="0.2">
      <c r="A62" s="11">
        <v>1</v>
      </c>
      <c r="B62" s="2">
        <v>2500.0000000000277</v>
      </c>
      <c r="C62" s="2">
        <v>4.9741883681838353</v>
      </c>
      <c r="D62" s="2">
        <v>21.429881759899999</v>
      </c>
      <c r="E62" s="2">
        <v>-106.4957864662</v>
      </c>
    </row>
    <row r="63" spans="1:5" x14ac:dyDescent="0.2">
      <c r="A63" s="11">
        <v>1</v>
      </c>
      <c r="B63" s="2">
        <v>2500</v>
      </c>
      <c r="C63" s="2">
        <v>5.2359877559829879</v>
      </c>
      <c r="D63" s="2">
        <v>57.829686570500002</v>
      </c>
      <c r="E63" s="2">
        <v>-86.896697525500002</v>
      </c>
    </row>
    <row r="64" spans="1:5" x14ac:dyDescent="0.2">
      <c r="A64" s="11">
        <v>1</v>
      </c>
      <c r="B64" s="2">
        <v>2500.0000000000441</v>
      </c>
      <c r="C64" s="2">
        <v>5.497787143782138</v>
      </c>
      <c r="D64" s="2">
        <v>58.5178716124</v>
      </c>
      <c r="E64" s="2">
        <v>-69.518469928800002</v>
      </c>
    </row>
    <row r="65" spans="1:5" x14ac:dyDescent="0.2">
      <c r="A65" s="11">
        <v>1</v>
      </c>
      <c r="B65" s="2">
        <v>2500</v>
      </c>
      <c r="C65" s="2">
        <v>5.759586531581288</v>
      </c>
      <c r="D65" s="2">
        <v>69.319617862699999</v>
      </c>
      <c r="E65" s="2">
        <v>-31.956706991600001</v>
      </c>
    </row>
    <row r="66" spans="1:5" x14ac:dyDescent="0.2">
      <c r="A66" s="11">
        <v>1</v>
      </c>
      <c r="B66" s="2">
        <v>2500.0000000000277</v>
      </c>
      <c r="C66" s="2">
        <v>6.0213859193804407</v>
      </c>
      <c r="D66" s="2">
        <v>92.071004093499994</v>
      </c>
      <c r="E66" s="2">
        <v>-10.313423566100001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Sheet3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yurez434</cp:lastModifiedBy>
  <dcterms:created xsi:type="dcterms:W3CDTF">2014-06-12T10:08:07Z</dcterms:created>
  <dcterms:modified xsi:type="dcterms:W3CDTF">2017-02-26T18:52:49Z</dcterms:modified>
</cp:coreProperties>
</file>