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27795" windowHeight="12345"/>
  </bookViews>
  <sheets>
    <sheet name="LogReg" sheetId="2" r:id="rId1"/>
    <sheet name="LogReg(without b0)" sheetId="7" r:id="rId2"/>
  </sheets>
  <definedNames>
    <definedName name="solver_adj" localSheetId="0" hidden="1">LogReg!$F$2,LogReg!$F$3,LogReg!$F$4</definedName>
    <definedName name="solver_adj" localSheetId="1" hidden="1">'LogReg(without b0)'!$F$3,'LogReg(without b0)'!$F$4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LogReg!$H$30</definedName>
    <definedName name="solver_opt" localSheetId="1" hidden="1">'LogReg(without b0)'!$H$30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Z5" i="7" l="1"/>
  <c r="Z4" i="7"/>
  <c r="Z6" i="7"/>
  <c r="W4" i="7"/>
  <c r="W5" i="7" s="1"/>
  <c r="W6" i="7" s="1"/>
  <c r="T4" i="7"/>
  <c r="T5" i="7" s="1"/>
  <c r="T6" i="7" s="1"/>
  <c r="Q4" i="7"/>
  <c r="Q5" i="7" s="1"/>
  <c r="Q6" i="7" s="1"/>
  <c r="N4" i="7"/>
  <c r="N5" i="7" s="1"/>
  <c r="N6" i="7" s="1"/>
  <c r="K4" i="7"/>
  <c r="K5" i="7" s="1"/>
  <c r="K6" i="7" s="1"/>
  <c r="E10" i="7"/>
  <c r="F10" i="7" s="1"/>
  <c r="G10" i="7" s="1"/>
  <c r="H10" i="7" s="1"/>
  <c r="E11" i="7"/>
  <c r="F11" i="7" s="1"/>
  <c r="G11" i="7" s="1"/>
  <c r="H11" i="7" s="1"/>
  <c r="E12" i="7"/>
  <c r="F12" i="7" s="1"/>
  <c r="G12" i="7" s="1"/>
  <c r="H12" i="7" s="1"/>
  <c r="E13" i="7"/>
  <c r="F13" i="7" s="1"/>
  <c r="G13" i="7" s="1"/>
  <c r="H13" i="7" s="1"/>
  <c r="E14" i="7"/>
  <c r="F14" i="7" s="1"/>
  <c r="G14" i="7" s="1"/>
  <c r="H14" i="7" s="1"/>
  <c r="E15" i="7"/>
  <c r="F15" i="7" s="1"/>
  <c r="G15" i="7" s="1"/>
  <c r="H15" i="7" s="1"/>
  <c r="E16" i="7"/>
  <c r="E17" i="7"/>
  <c r="F17" i="7" s="1"/>
  <c r="G17" i="7" s="1"/>
  <c r="H17" i="7" s="1"/>
  <c r="E18" i="7"/>
  <c r="F18" i="7" s="1"/>
  <c r="G18" i="7" s="1"/>
  <c r="H18" i="7" s="1"/>
  <c r="E19" i="7"/>
  <c r="F19" i="7" s="1"/>
  <c r="G19" i="7" s="1"/>
  <c r="H19" i="7" s="1"/>
  <c r="E20" i="7"/>
  <c r="E21" i="7"/>
  <c r="F21" i="7" s="1"/>
  <c r="G21" i="7" s="1"/>
  <c r="H21" i="7" s="1"/>
  <c r="E22" i="7"/>
  <c r="F22" i="7" s="1"/>
  <c r="G22" i="7" s="1"/>
  <c r="H22" i="7" s="1"/>
  <c r="E23" i="7"/>
  <c r="F23" i="7" s="1"/>
  <c r="G23" i="7" s="1"/>
  <c r="H23" i="7" s="1"/>
  <c r="E24" i="7"/>
  <c r="E25" i="7"/>
  <c r="F25" i="7" s="1"/>
  <c r="G25" i="7" s="1"/>
  <c r="H25" i="7" s="1"/>
  <c r="E26" i="7"/>
  <c r="F26" i="7" s="1"/>
  <c r="G26" i="7" s="1"/>
  <c r="H26" i="7" s="1"/>
  <c r="E27" i="7"/>
  <c r="F27" i="7" s="1"/>
  <c r="G27" i="7" s="1"/>
  <c r="H27" i="7" s="1"/>
  <c r="E28" i="7"/>
  <c r="F28" i="7" s="1"/>
  <c r="G28" i="7" s="1"/>
  <c r="H28" i="7" s="1"/>
  <c r="E9" i="7"/>
  <c r="F9" i="7" s="1"/>
  <c r="G9" i="7" s="1"/>
  <c r="H9" i="7" s="1"/>
  <c r="F24" i="7"/>
  <c r="G24" i="7" s="1"/>
  <c r="H24" i="7" s="1"/>
  <c r="F20" i="7"/>
  <c r="G20" i="7" s="1"/>
  <c r="H20" i="7" s="1"/>
  <c r="F16" i="7"/>
  <c r="G16" i="7" s="1"/>
  <c r="H16" i="7" s="1"/>
  <c r="Z7" i="7"/>
  <c r="W7" i="7"/>
  <c r="T7" i="7"/>
  <c r="Q7" i="7"/>
  <c r="N7" i="7"/>
  <c r="K7" i="7"/>
  <c r="T7" i="2"/>
  <c r="Z7" i="2"/>
  <c r="W7" i="2"/>
  <c r="E9" i="2"/>
  <c r="F9" i="2" s="1"/>
  <c r="Z4" i="2"/>
  <c r="Z5" i="2" s="1"/>
  <c r="W4" i="2"/>
  <c r="W5" i="2" s="1"/>
  <c r="H30" i="7" l="1"/>
  <c r="Z6" i="2"/>
  <c r="W6" i="2"/>
  <c r="T4" i="2"/>
  <c r="T5" i="2" s="1"/>
  <c r="T6" i="2" s="1"/>
  <c r="Q7" i="2" l="1"/>
  <c r="N7" i="2"/>
  <c r="K7" i="2"/>
  <c r="Q4" i="2"/>
  <c r="N4" i="2"/>
  <c r="K4" i="2"/>
  <c r="Q5" i="2" l="1"/>
  <c r="K5" i="2"/>
  <c r="K6" i="2" s="1"/>
  <c r="Q6" i="2" l="1"/>
  <c r="N5" i="2"/>
  <c r="N6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13" i="2"/>
  <c r="F13" i="2" s="1"/>
  <c r="G13" i="2" s="1"/>
  <c r="H13" i="2" s="1"/>
  <c r="E14" i="2"/>
  <c r="F14" i="2" s="1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20" i="2"/>
  <c r="F20" i="2" s="1"/>
  <c r="G20" i="2" s="1"/>
  <c r="H20" i="2" s="1"/>
  <c r="E21" i="2"/>
  <c r="F21" i="2" s="1"/>
  <c r="G21" i="2" s="1"/>
  <c r="H21" i="2" s="1"/>
  <c r="E22" i="2"/>
  <c r="F22" i="2" s="1"/>
  <c r="G22" i="2" s="1"/>
  <c r="H22" i="2" s="1"/>
  <c r="E23" i="2"/>
  <c r="F23" i="2" s="1"/>
  <c r="G23" i="2" s="1"/>
  <c r="H23" i="2" s="1"/>
  <c r="E24" i="2"/>
  <c r="F24" i="2" s="1"/>
  <c r="G24" i="2" s="1"/>
  <c r="H24" i="2" s="1"/>
  <c r="E25" i="2"/>
  <c r="F25" i="2" s="1"/>
  <c r="G25" i="2" s="1"/>
  <c r="H25" i="2" s="1"/>
  <c r="E26" i="2"/>
  <c r="F26" i="2" s="1"/>
  <c r="G26" i="2" s="1"/>
  <c r="H26" i="2" s="1"/>
  <c r="E27" i="2"/>
  <c r="F27" i="2" s="1"/>
  <c r="G27" i="2" s="1"/>
  <c r="H27" i="2" s="1"/>
  <c r="E28" i="2"/>
  <c r="F28" i="2" s="1"/>
  <c r="G28" i="2" s="1"/>
  <c r="H28" i="2" s="1"/>
  <c r="G9" i="2" l="1"/>
  <c r="H9" i="2" l="1"/>
  <c r="H30" i="2" s="1"/>
</calcChain>
</file>

<file path=xl/sharedStrings.xml><?xml version="1.0" encoding="utf-8"?>
<sst xmlns="http://schemas.openxmlformats.org/spreadsheetml/2006/main" count="121" uniqueCount="29">
  <si>
    <t>Prediction</t>
  </si>
  <si>
    <t>Avg number of shift/week</t>
  </si>
  <si>
    <t>MC meets spec</t>
  </si>
  <si>
    <t>MC Age(months)</t>
  </si>
  <si>
    <t>b0</t>
  </si>
  <si>
    <t>b1</t>
  </si>
  <si>
    <t>b2</t>
  </si>
  <si>
    <t>L</t>
  </si>
  <si>
    <t>L= Logit</t>
  </si>
  <si>
    <t>L= b0+b1*x1+b2*x2</t>
  </si>
  <si>
    <r>
      <t>e</t>
    </r>
    <r>
      <rPr>
        <vertAlign val="superscript"/>
        <sz val="11"/>
        <color theme="1"/>
        <rFont val="Calibri"/>
        <family val="2"/>
        <scheme val="minor"/>
      </rPr>
      <t>L</t>
    </r>
  </si>
  <si>
    <r>
      <t>P(X) = e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/ (1 + e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</si>
  <si>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P(X)</t>
  </si>
  <si>
    <t>Pr(Y=y|X) = P(X)Y * [1-P(X)](1-Y)</t>
  </si>
  <si>
    <t>Pr</t>
  </si>
  <si>
    <t>e(natural logarithm)</t>
  </si>
  <si>
    <t>X1</t>
  </si>
  <si>
    <t>X2</t>
  </si>
  <si>
    <t>Y</t>
  </si>
  <si>
    <t>LL(Log-Likelihood)</t>
  </si>
  <si>
    <t>DataSet</t>
  </si>
  <si>
    <t>After</t>
  </si>
  <si>
    <t>Before</t>
  </si>
  <si>
    <t>test_1</t>
  </si>
  <si>
    <t>test_2</t>
  </si>
  <si>
    <t>test_3</t>
  </si>
  <si>
    <t>test_4</t>
  </si>
  <si>
    <t>test_5</t>
  </si>
  <si>
    <t>test_6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</si>
</sst>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3" applyNumberFormat="1" applyFont="1"/>
    <xf numFmtId="0" fontId="0" fillId="3" borderId="0" xfId="0" applyFill="1"/>
    <xf numFmtId="0" fontId="0" fillId="2" borderId="0" xfId="0" applyFill="1"/>
    <xf numFmtId="0" fontId="5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6" fillId="0" borderId="0" xfId="0" applyNumberFormat="1" applyFont="1" applyAlignment="1">
      <alignment horizontal="center"/>
    </xf>
  </cellXfs>
  <cellStyles count="4">
    <cellStyle name="Normal" xfId="0" builtinId="0"/>
    <cellStyle name="Normal 2" xfId="2"/>
    <cellStyle name="Normal 3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19</xdr:col>
      <xdr:colOff>286519</xdr:colOff>
      <xdr:row>38</xdr:row>
      <xdr:rowOff>57929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819275"/>
          <a:ext cx="5506219" cy="5582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19</xdr:col>
      <xdr:colOff>286519</xdr:colOff>
      <xdr:row>38</xdr:row>
      <xdr:rowOff>48403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819275"/>
          <a:ext cx="5506219" cy="557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1:Z32"/>
  <sheetViews>
    <sheetView tabSelected="1" workbookViewId="0">
      <pane xSplit="3" topLeftCell="D1" activePane="topRight" state="frozen"/>
      <selection pane="topRight" activeCell="A5" sqref="A5"/>
    </sheetView>
  </sheetViews>
  <sheetFormatPr defaultRowHeight="15" x14ac:dyDescent="0.25"/>
  <cols>
    <col min="1" max="1" width="16" bestFit="1" customWidth="1"/>
    <col min="2" max="2" width="24.5703125" bestFit="1" customWidth="1"/>
    <col min="3" max="3" width="14.42578125" bestFit="1" customWidth="1"/>
    <col min="4" max="4" width="4.85546875" customWidth="1"/>
    <col min="5" max="5" width="18" bestFit="1" customWidth="1"/>
    <col min="6" max="6" width="18.5703125" bestFit="1" customWidth="1"/>
    <col min="7" max="7" width="18" bestFit="1" customWidth="1"/>
    <col min="8" max="8" width="29.42578125" bestFit="1" customWidth="1"/>
    <col min="9" max="9" width="3" customWidth="1"/>
    <col min="10" max="10" width="10.140625" bestFit="1" customWidth="1"/>
    <col min="11" max="11" width="12" bestFit="1" customWidth="1"/>
    <col min="12" max="12" width="3.7109375" customWidth="1"/>
    <col min="13" max="13" width="10.140625" bestFit="1" customWidth="1"/>
    <col min="14" max="14" width="12.7109375" bestFit="1" customWidth="1"/>
    <col min="15" max="15" width="3.7109375" customWidth="1"/>
    <col min="16" max="16" width="10.140625" bestFit="1" customWidth="1"/>
    <col min="17" max="17" width="12" bestFit="1" customWidth="1"/>
    <col min="18" max="18" width="3.7109375" customWidth="1"/>
    <col min="19" max="19" width="10.140625" bestFit="1" customWidth="1"/>
    <col min="20" max="20" width="12" bestFit="1" customWidth="1"/>
    <col min="21" max="21" width="3.7109375" customWidth="1"/>
    <col min="22" max="22" width="10.140625" bestFit="1" customWidth="1"/>
    <col min="23" max="23" width="12" bestFit="1" customWidth="1"/>
    <col min="24" max="24" width="3.7109375" customWidth="1"/>
    <col min="25" max="25" width="10.140625" bestFit="1" customWidth="1"/>
    <col min="26" max="26" width="12" bestFit="1" customWidth="1"/>
  </cols>
  <sheetData>
    <row r="1" spans="1:26" x14ac:dyDescent="0.25">
      <c r="F1" s="3" t="s">
        <v>21</v>
      </c>
      <c r="G1" s="3" t="s">
        <v>22</v>
      </c>
      <c r="J1" s="11">
        <v>1</v>
      </c>
      <c r="M1" s="11">
        <v>2</v>
      </c>
      <c r="P1" s="11">
        <v>3</v>
      </c>
      <c r="S1" s="11">
        <v>4</v>
      </c>
      <c r="V1" s="11">
        <v>5</v>
      </c>
      <c r="Y1" s="11">
        <v>6</v>
      </c>
    </row>
    <row r="2" spans="1:26" x14ac:dyDescent="0.25">
      <c r="E2" s="6" t="s">
        <v>4</v>
      </c>
      <c r="F2" s="6">
        <v>12.482977065506391</v>
      </c>
      <c r="G2" s="6">
        <v>0.1</v>
      </c>
      <c r="J2" t="s">
        <v>16</v>
      </c>
      <c r="K2">
        <v>15</v>
      </c>
      <c r="M2" t="s">
        <v>16</v>
      </c>
      <c r="N2">
        <v>73</v>
      </c>
      <c r="P2" t="s">
        <v>16</v>
      </c>
      <c r="Q2">
        <v>10</v>
      </c>
      <c r="S2" t="s">
        <v>16</v>
      </c>
      <c r="T2">
        <v>35</v>
      </c>
      <c r="V2" t="s">
        <v>16</v>
      </c>
      <c r="W2">
        <v>59</v>
      </c>
      <c r="Y2" t="s">
        <v>16</v>
      </c>
      <c r="Z2">
        <v>22</v>
      </c>
    </row>
    <row r="3" spans="1:26" x14ac:dyDescent="0.25">
      <c r="E3" s="6" t="s">
        <v>5</v>
      </c>
      <c r="F3" s="6">
        <v>-0.11703238551403312</v>
      </c>
      <c r="G3" s="6">
        <v>0.1</v>
      </c>
      <c r="J3" t="s">
        <v>17</v>
      </c>
      <c r="K3">
        <v>4</v>
      </c>
      <c r="M3" t="s">
        <v>17</v>
      </c>
      <c r="N3">
        <v>5</v>
      </c>
      <c r="P3" t="s">
        <v>17</v>
      </c>
      <c r="Q3">
        <v>6</v>
      </c>
      <c r="S3" t="s">
        <v>17</v>
      </c>
      <c r="T3">
        <v>4</v>
      </c>
      <c r="V3" t="s">
        <v>17</v>
      </c>
      <c r="W3">
        <v>3</v>
      </c>
      <c r="Y3" t="s">
        <v>17</v>
      </c>
      <c r="Z3">
        <v>6</v>
      </c>
    </row>
    <row r="4" spans="1:26" x14ac:dyDescent="0.25">
      <c r="E4" s="6" t="s">
        <v>6</v>
      </c>
      <c r="F4" s="6">
        <v>-1.4691556482242007</v>
      </c>
      <c r="G4" s="6">
        <v>0.1</v>
      </c>
      <c r="J4" t="s">
        <v>7</v>
      </c>
      <c r="K4">
        <f>$F$2+$F$3*K2+$F$4*K3</f>
        <v>4.8508686898990909</v>
      </c>
      <c r="M4" t="s">
        <v>7</v>
      </c>
      <c r="N4">
        <f>$F$2+$F$3*N2+$F$4*N3</f>
        <v>-3.4061653181390295</v>
      </c>
      <c r="P4" t="s">
        <v>7</v>
      </c>
      <c r="Q4">
        <f>$F$2+$F$3*Q2+$F$4*Q3</f>
        <v>2.4977193210208544</v>
      </c>
      <c r="S4" t="s">
        <v>7</v>
      </c>
      <c r="T4">
        <f>$F$2+$F$3*T2+$F$4*T3</f>
        <v>2.5102209796184294</v>
      </c>
      <c r="V4" t="s">
        <v>7</v>
      </c>
      <c r="W4">
        <f>$F$2+$F$3*W2+$F$4*W3</f>
        <v>1.1705993755058346</v>
      </c>
      <c r="Y4" t="s">
        <v>7</v>
      </c>
      <c r="Z4">
        <f>$F$2+$F$3*Z2+$F$4*Z3</f>
        <v>1.0933306948524582</v>
      </c>
    </row>
    <row r="5" spans="1:26" ht="17.25" x14ac:dyDescent="0.25">
      <c r="A5" t="s">
        <v>20</v>
      </c>
      <c r="E5" t="s">
        <v>8</v>
      </c>
      <c r="F5" t="s">
        <v>15</v>
      </c>
      <c r="G5" t="s">
        <v>11</v>
      </c>
      <c r="H5" t="s">
        <v>13</v>
      </c>
      <c r="J5" t="s">
        <v>10</v>
      </c>
      <c r="K5">
        <f>F6^K4</f>
        <v>127.8513595647421</v>
      </c>
      <c r="M5" t="s">
        <v>10</v>
      </c>
      <c r="N5">
        <f>F6^N4</f>
        <v>3.3168154358606754E-2</v>
      </c>
      <c r="P5" t="s">
        <v>10</v>
      </c>
      <c r="Q5">
        <f>F6^Q4</f>
        <v>12.154739045851409</v>
      </c>
      <c r="S5" t="s">
        <v>10</v>
      </c>
      <c r="T5">
        <f>F6^T4</f>
        <v>12.307647244112063</v>
      </c>
      <c r="V5" t="s">
        <v>10</v>
      </c>
      <c r="W5">
        <f>F6^W4</f>
        <v>3.2239241253332764</v>
      </c>
      <c r="Y5" t="s">
        <v>10</v>
      </c>
      <c r="Z5">
        <f>F6^Z4</f>
        <v>2.9841967496269084</v>
      </c>
    </row>
    <row r="6" spans="1:26" x14ac:dyDescent="0.25">
      <c r="E6" t="s">
        <v>9</v>
      </c>
      <c r="F6">
        <v>2.7182816299999999</v>
      </c>
      <c r="J6" t="s">
        <v>12</v>
      </c>
      <c r="K6" s="7">
        <f>K5/(1+K5)</f>
        <v>0.99223911952983668</v>
      </c>
      <c r="M6" t="s">
        <v>12</v>
      </c>
      <c r="N6" s="7">
        <f>N5/(1+N5)</f>
        <v>3.2103345635152318E-2</v>
      </c>
      <c r="P6" t="s">
        <v>12</v>
      </c>
      <c r="Q6" s="7">
        <f>Q5/(1+Q5)</f>
        <v>0.92398176835629675</v>
      </c>
      <c r="S6" t="s">
        <v>12</v>
      </c>
      <c r="T6" s="7">
        <f>T5/(1+T5)</f>
        <v>0.92485523686822646</v>
      </c>
      <c r="V6" t="s">
        <v>12</v>
      </c>
      <c r="W6" s="7">
        <f>W5/(1+W5)</f>
        <v>0.7632533231356049</v>
      </c>
      <c r="Y6" t="s">
        <v>12</v>
      </c>
      <c r="Z6" s="7">
        <f>Z5/(1+Z5)</f>
        <v>0.74900837914351426</v>
      </c>
    </row>
    <row r="7" spans="1:26" ht="18.75" x14ac:dyDescent="0.3">
      <c r="A7" s="3" t="s">
        <v>16</v>
      </c>
      <c r="B7" s="3" t="s">
        <v>17</v>
      </c>
      <c r="C7" s="3" t="s">
        <v>18</v>
      </c>
      <c r="J7" t="s">
        <v>0</v>
      </c>
      <c r="K7" s="10">
        <f>ROUND(1/(1+EXP(-($F$2+$F$3*K2+$F$4*K3))),0)</f>
        <v>1</v>
      </c>
      <c r="M7" t="s">
        <v>0</v>
      </c>
      <c r="N7" s="10">
        <f>ROUND(1/(1+EXP(-($F$2+$F$3*N2+$F$4*N3))),0)</f>
        <v>0</v>
      </c>
      <c r="P7" t="s">
        <v>0</v>
      </c>
      <c r="Q7" s="10">
        <f>ROUND(1/(1+EXP(-($F$2+$F$3*Q2+$F$4*Q3))),0)</f>
        <v>1</v>
      </c>
      <c r="S7" t="s">
        <v>0</v>
      </c>
      <c r="T7" s="10">
        <f>ROUND(1/(1+EXP(-($F$2+$F$3*T2+$F$4*T3))),0)</f>
        <v>1</v>
      </c>
      <c r="V7" t="s">
        <v>0</v>
      </c>
      <c r="W7" s="10">
        <f>ROUND(1/(1+EXP(-($F$2+$F$3*W2+$F$4*W3))),0)</f>
        <v>1</v>
      </c>
      <c r="Y7" t="s">
        <v>0</v>
      </c>
      <c r="Z7" s="10">
        <f>ROUND(1/(1+EXP(-($F$2+$F$3*Z2+$F$4*Z3))),0)</f>
        <v>1</v>
      </c>
    </row>
    <row r="8" spans="1:26" ht="17.25" x14ac:dyDescent="0.25">
      <c r="A8" s="8" t="s">
        <v>3</v>
      </c>
      <c r="B8" s="8" t="s">
        <v>1</v>
      </c>
      <c r="C8" s="8" t="s">
        <v>2</v>
      </c>
      <c r="E8" s="9" t="s">
        <v>7</v>
      </c>
      <c r="F8" s="9" t="s">
        <v>10</v>
      </c>
      <c r="G8" s="9" t="s">
        <v>12</v>
      </c>
      <c r="H8" s="9" t="s">
        <v>14</v>
      </c>
    </row>
    <row r="9" spans="1:26" x14ac:dyDescent="0.25">
      <c r="A9" s="8">
        <v>78</v>
      </c>
      <c r="B9" s="8">
        <v>8</v>
      </c>
      <c r="C9" s="8">
        <v>0</v>
      </c>
      <c r="E9" s="2">
        <f>$F$2+($F$3*A9)+($F$4*B9)</f>
        <v>-8.398794190381798</v>
      </c>
      <c r="F9" s="1">
        <f>$F$6^E9</f>
        <v>2.251387729550934E-4</v>
      </c>
      <c r="G9">
        <f>F9/(1+F9)</f>
        <v>2.2508809689715119E-4</v>
      </c>
      <c r="H9" s="4">
        <f>C9*LN(G9)+(1-C9)*LN(1-G9)</f>
        <v>-2.2511343302480225E-4</v>
      </c>
    </row>
    <row r="10" spans="1:26" x14ac:dyDescent="0.25">
      <c r="A10" s="8">
        <v>73</v>
      </c>
      <c r="B10" s="8">
        <v>5</v>
      </c>
      <c r="C10" s="8">
        <v>0</v>
      </c>
      <c r="E10" s="2">
        <f t="shared" ref="E10:E28" si="0">$F$2+($F$3*A10)+($F$4*B10)</f>
        <v>-3.4061653181390295</v>
      </c>
      <c r="F10" s="1">
        <f t="shared" ref="F10:F28" si="1">$F$6^E10</f>
        <v>3.3168154358606754E-2</v>
      </c>
      <c r="G10">
        <f t="shared" ref="G10:G28" si="2">F10/(1+F10)</f>
        <v>3.2103345635152318E-2</v>
      </c>
      <c r="H10" s="4">
        <f t="shared" ref="H10:H28" si="3">C10*LN(G10)+(1-C10)*LN(1-G10)</f>
        <v>-3.2629959424815537E-2</v>
      </c>
    </row>
    <row r="11" spans="1:26" x14ac:dyDescent="0.25">
      <c r="A11" s="8">
        <v>73</v>
      </c>
      <c r="B11" s="8">
        <v>8</v>
      </c>
      <c r="C11" s="8">
        <v>0</v>
      </c>
      <c r="E11" s="2">
        <f t="shared" si="0"/>
        <v>-7.8136322628116321</v>
      </c>
      <c r="F11" s="1">
        <f t="shared" si="1"/>
        <v>4.0418749450763777E-4</v>
      </c>
      <c r="G11">
        <f t="shared" si="2"/>
        <v>4.0402419298135622E-4</v>
      </c>
      <c r="H11" s="4">
        <f t="shared" si="3"/>
        <v>-4.0410583274598028E-4</v>
      </c>
    </row>
    <row r="12" spans="1:26" x14ac:dyDescent="0.25">
      <c r="A12" s="8">
        <v>71</v>
      </c>
      <c r="B12" s="8">
        <v>7</v>
      </c>
      <c r="C12" s="8">
        <v>0</v>
      </c>
      <c r="E12" s="2">
        <f t="shared" si="0"/>
        <v>-6.1104118435593655</v>
      </c>
      <c r="F12" s="1">
        <f t="shared" si="1"/>
        <v>2.2196374717549957E-3</v>
      </c>
      <c r="G12">
        <f t="shared" si="2"/>
        <v>2.2147215927182935E-3</v>
      </c>
      <c r="H12" s="4">
        <f t="shared" si="3"/>
        <v>-2.2171777156740338E-3</v>
      </c>
    </row>
    <row r="13" spans="1:26" x14ac:dyDescent="0.25">
      <c r="A13" s="8">
        <v>68</v>
      </c>
      <c r="B13" s="8">
        <v>5</v>
      </c>
      <c r="C13" s="8">
        <v>0</v>
      </c>
      <c r="E13" s="2">
        <f t="shared" si="0"/>
        <v>-2.8210033905688645</v>
      </c>
      <c r="F13" s="1">
        <f t="shared" si="1"/>
        <v>5.9546176927604812E-2</v>
      </c>
      <c r="G13">
        <f t="shared" si="2"/>
        <v>5.6199699667901677E-2</v>
      </c>
      <c r="H13" s="4">
        <f t="shared" si="3"/>
        <v>-5.7840681474072744E-2</v>
      </c>
    </row>
    <row r="14" spans="1:26" x14ac:dyDescent="0.25">
      <c r="A14" s="8">
        <v>59</v>
      </c>
      <c r="B14" s="8">
        <v>4</v>
      </c>
      <c r="C14" s="8">
        <v>0</v>
      </c>
      <c r="E14" s="2">
        <f t="shared" si="0"/>
        <v>-0.29855627271836571</v>
      </c>
      <c r="F14" s="1">
        <f t="shared" si="1"/>
        <v>0.74188854876215538</v>
      </c>
      <c r="G14">
        <f t="shared" si="2"/>
        <v>0.42591045752575063</v>
      </c>
      <c r="H14" s="4">
        <f t="shared" si="3"/>
        <v>-0.55496989748699288</v>
      </c>
    </row>
    <row r="15" spans="1:26" x14ac:dyDescent="0.25">
      <c r="A15" s="8">
        <v>57</v>
      </c>
      <c r="B15" s="8">
        <v>7</v>
      </c>
      <c r="C15" s="8">
        <v>0</v>
      </c>
      <c r="E15" s="2">
        <f t="shared" si="0"/>
        <v>-4.4719584463629021</v>
      </c>
      <c r="F15" s="1">
        <f t="shared" si="1"/>
        <v>1.1424922565407858E-2</v>
      </c>
      <c r="G15">
        <f t="shared" si="2"/>
        <v>1.1295868146524755E-2</v>
      </c>
      <c r="H15" s="4">
        <f t="shared" si="3"/>
        <v>-1.1360151010736204E-2</v>
      </c>
    </row>
    <row r="16" spans="1:26" x14ac:dyDescent="0.25">
      <c r="A16" s="8">
        <v>49</v>
      </c>
      <c r="B16" s="8">
        <v>5</v>
      </c>
      <c r="C16" s="8">
        <v>0</v>
      </c>
      <c r="E16" s="2">
        <f t="shared" si="0"/>
        <v>-0.59738806580223525</v>
      </c>
      <c r="F16" s="1">
        <f t="shared" si="1"/>
        <v>0.55024699365573138</v>
      </c>
      <c r="G16">
        <f t="shared" si="2"/>
        <v>0.35494150023033461</v>
      </c>
      <c r="H16" s="4">
        <f t="shared" si="3"/>
        <v>-0.43841426898180696</v>
      </c>
    </row>
    <row r="17" spans="1:11" x14ac:dyDescent="0.25">
      <c r="A17" s="8">
        <v>35</v>
      </c>
      <c r="B17" s="8">
        <v>4</v>
      </c>
      <c r="C17" s="8">
        <v>0</v>
      </c>
      <c r="E17" s="2">
        <f t="shared" si="0"/>
        <v>2.5102209796184294</v>
      </c>
      <c r="F17" s="1">
        <f t="shared" si="1"/>
        <v>12.307647244112063</v>
      </c>
      <c r="G17">
        <f t="shared" si="2"/>
        <v>0.92485523686822646</v>
      </c>
      <c r="H17" s="4">
        <f t="shared" si="3"/>
        <v>-2.5883388507499125</v>
      </c>
    </row>
    <row r="18" spans="1:11" x14ac:dyDescent="0.25">
      <c r="A18" s="8">
        <v>27</v>
      </c>
      <c r="B18" s="8">
        <v>7</v>
      </c>
      <c r="C18" s="8">
        <v>0</v>
      </c>
      <c r="E18" s="2">
        <f t="shared" si="0"/>
        <v>-0.96098688094190798</v>
      </c>
      <c r="F18" s="1">
        <f t="shared" si="1"/>
        <v>0.38251522951556216</v>
      </c>
      <c r="G18">
        <f t="shared" si="2"/>
        <v>0.27668066242539457</v>
      </c>
      <c r="H18" s="4">
        <f t="shared" si="3"/>
        <v>-0.32390447027813524</v>
      </c>
    </row>
    <row r="19" spans="1:11" x14ac:dyDescent="0.25">
      <c r="A19" s="8">
        <v>59</v>
      </c>
      <c r="B19" s="8">
        <v>3</v>
      </c>
      <c r="C19" s="8">
        <v>1</v>
      </c>
      <c r="E19" s="2">
        <f t="shared" si="0"/>
        <v>1.1705993755058346</v>
      </c>
      <c r="F19" s="1">
        <f t="shared" si="1"/>
        <v>3.2239241253332764</v>
      </c>
      <c r="G19">
        <f t="shared" si="2"/>
        <v>0.7632533231356049</v>
      </c>
      <c r="H19" s="4">
        <f t="shared" si="3"/>
        <v>-0.27016529344855095</v>
      </c>
    </row>
    <row r="20" spans="1:11" x14ac:dyDescent="0.25">
      <c r="A20" s="8">
        <v>57</v>
      </c>
      <c r="B20" s="8">
        <v>4</v>
      </c>
      <c r="C20" s="8">
        <v>1</v>
      </c>
      <c r="E20" s="2">
        <f t="shared" si="0"/>
        <v>-6.449150169029938E-2</v>
      </c>
      <c r="F20" s="1">
        <f t="shared" si="1"/>
        <v>0.93754408618254859</v>
      </c>
      <c r="G20">
        <f t="shared" si="2"/>
        <v>0.48388271155664248</v>
      </c>
      <c r="H20" s="4">
        <f t="shared" si="3"/>
        <v>-0.72591273312706672</v>
      </c>
    </row>
    <row r="21" spans="1:11" x14ac:dyDescent="0.25">
      <c r="A21" s="8">
        <v>44</v>
      </c>
      <c r="B21" s="8">
        <v>5</v>
      </c>
      <c r="C21" s="8">
        <v>1</v>
      </c>
      <c r="E21" s="2">
        <f t="shared" si="0"/>
        <v>-1.2226138232069417E-2</v>
      </c>
      <c r="F21" s="1">
        <f t="shared" si="1"/>
        <v>0.98784829821574582</v>
      </c>
      <c r="G21">
        <f t="shared" si="2"/>
        <v>0.49694350373839857</v>
      </c>
      <c r="H21" s="4">
        <f t="shared" si="3"/>
        <v>-0.69927893391757856</v>
      </c>
    </row>
    <row r="22" spans="1:11" x14ac:dyDescent="0.25">
      <c r="A22" s="8">
        <v>38</v>
      </c>
      <c r="B22" s="8">
        <v>5</v>
      </c>
      <c r="C22" s="8">
        <v>1</v>
      </c>
      <c r="E22" s="2">
        <f t="shared" si="0"/>
        <v>0.68996817485212958</v>
      </c>
      <c r="F22" s="1">
        <f t="shared" si="1"/>
        <v>1.9936519835330635</v>
      </c>
      <c r="G22">
        <f t="shared" si="2"/>
        <v>0.66595983584577689</v>
      </c>
      <c r="H22" s="4">
        <f t="shared" si="3"/>
        <v>-0.40652591679813282</v>
      </c>
    </row>
    <row r="23" spans="1:11" x14ac:dyDescent="0.25">
      <c r="A23" s="8">
        <v>36</v>
      </c>
      <c r="B23" s="8">
        <v>2</v>
      </c>
      <c r="C23" s="8">
        <v>1</v>
      </c>
      <c r="E23" s="2">
        <f t="shared" si="0"/>
        <v>5.3314998905527977</v>
      </c>
      <c r="F23" s="1">
        <f t="shared" si="1"/>
        <v>206.74776037238911</v>
      </c>
      <c r="G23">
        <f t="shared" si="2"/>
        <v>0.99518647037057106</v>
      </c>
      <c r="H23" s="4">
        <f t="shared" si="3"/>
        <v>-4.8251519745096828E-3</v>
      </c>
    </row>
    <row r="24" spans="1:11" x14ac:dyDescent="0.25">
      <c r="A24" s="8">
        <v>36</v>
      </c>
      <c r="B24" s="8">
        <v>4</v>
      </c>
      <c r="C24" s="8">
        <v>1</v>
      </c>
      <c r="E24" s="2">
        <f t="shared" si="0"/>
        <v>2.3931885941043962</v>
      </c>
      <c r="F24" s="1">
        <f t="shared" si="1"/>
        <v>10.948346271027541</v>
      </c>
      <c r="G24">
        <f t="shared" si="2"/>
        <v>0.91630640949661724</v>
      </c>
      <c r="H24" s="4">
        <f t="shared" si="3"/>
        <v>-8.7404462059315888E-2</v>
      </c>
    </row>
    <row r="25" spans="1:11" x14ac:dyDescent="0.25">
      <c r="A25" s="8">
        <v>22</v>
      </c>
      <c r="B25" s="8">
        <v>5</v>
      </c>
      <c r="C25" s="8">
        <v>1</v>
      </c>
      <c r="E25" s="2">
        <f t="shared" si="0"/>
        <v>2.5624863430766602</v>
      </c>
      <c r="F25" s="1">
        <f t="shared" si="1"/>
        <v>12.968017786385495</v>
      </c>
      <c r="G25">
        <f t="shared" si="2"/>
        <v>0.92840788039554967</v>
      </c>
      <c r="H25" s="4">
        <f t="shared" si="3"/>
        <v>-7.4284116471013975E-2</v>
      </c>
    </row>
    <row r="26" spans="1:11" x14ac:dyDescent="0.25">
      <c r="A26" s="8">
        <v>22</v>
      </c>
      <c r="B26" s="8">
        <v>6</v>
      </c>
      <c r="C26" s="8">
        <v>1</v>
      </c>
      <c r="E26" s="2">
        <f t="shared" si="0"/>
        <v>1.0933306948524582</v>
      </c>
      <c r="F26" s="1">
        <f t="shared" si="1"/>
        <v>2.9841967496269084</v>
      </c>
      <c r="G26">
        <f t="shared" si="2"/>
        <v>0.74900837914351426</v>
      </c>
      <c r="H26" s="4">
        <f t="shared" si="3"/>
        <v>-0.2890051084199971</v>
      </c>
    </row>
    <row r="27" spans="1:11" x14ac:dyDescent="0.25">
      <c r="A27" s="8">
        <v>15</v>
      </c>
      <c r="B27" s="8">
        <v>4</v>
      </c>
      <c r="C27" s="8">
        <v>1</v>
      </c>
      <c r="E27" s="2">
        <f t="shared" si="0"/>
        <v>4.8508686898990909</v>
      </c>
      <c r="F27" s="1">
        <f t="shared" si="1"/>
        <v>127.8513595647421</v>
      </c>
      <c r="G27">
        <f t="shared" si="2"/>
        <v>0.99223911952983668</v>
      </c>
      <c r="H27" s="4">
        <f t="shared" si="3"/>
        <v>-7.7911528315028821E-3</v>
      </c>
    </row>
    <row r="28" spans="1:11" x14ac:dyDescent="0.25">
      <c r="A28" s="8">
        <v>10</v>
      </c>
      <c r="B28" s="8">
        <v>6</v>
      </c>
      <c r="C28" s="8">
        <v>1</v>
      </c>
      <c r="E28" s="2">
        <f t="shared" si="0"/>
        <v>2.4977193210208544</v>
      </c>
      <c r="F28" s="1">
        <f t="shared" si="1"/>
        <v>12.154739045851409</v>
      </c>
      <c r="G28">
        <f t="shared" si="2"/>
        <v>0.92398176835629675</v>
      </c>
      <c r="H28" s="4">
        <f t="shared" si="3"/>
        <v>-7.9062938751244954E-2</v>
      </c>
    </row>
    <row r="30" spans="1:11" x14ac:dyDescent="0.25">
      <c r="G30" t="s">
        <v>19</v>
      </c>
      <c r="H30" s="12">
        <f>SUM(H9:H28)</f>
        <v>-6.6545604841868302</v>
      </c>
      <c r="I30" s="5"/>
      <c r="J30" s="5"/>
      <c r="K30" s="5"/>
    </row>
    <row r="32" spans="1:11" x14ac:dyDescent="0.25">
      <c r="H3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Z32"/>
  <sheetViews>
    <sheetView workbookViewId="0">
      <pane xSplit="3" topLeftCell="D1" activePane="topRight" state="frozen"/>
      <selection pane="topRight" activeCell="A5" sqref="A5"/>
    </sheetView>
  </sheetViews>
  <sheetFormatPr defaultRowHeight="15" x14ac:dyDescent="0.25"/>
  <cols>
    <col min="1" max="1" width="16" bestFit="1" customWidth="1"/>
    <col min="2" max="2" width="24.5703125" bestFit="1" customWidth="1"/>
    <col min="3" max="3" width="14.42578125" bestFit="1" customWidth="1"/>
    <col min="4" max="4" width="4.85546875" customWidth="1"/>
    <col min="5" max="5" width="18" bestFit="1" customWidth="1"/>
    <col min="6" max="6" width="18.5703125" bestFit="1" customWidth="1"/>
    <col min="7" max="7" width="18" bestFit="1" customWidth="1"/>
    <col min="8" max="8" width="29.42578125" bestFit="1" customWidth="1"/>
    <col min="9" max="9" width="3" customWidth="1"/>
    <col min="10" max="10" width="10.140625" bestFit="1" customWidth="1"/>
    <col min="11" max="11" width="12" bestFit="1" customWidth="1"/>
    <col min="12" max="12" width="3.7109375" customWidth="1"/>
    <col min="13" max="13" width="10.140625" bestFit="1" customWidth="1"/>
    <col min="14" max="14" width="12.7109375" bestFit="1" customWidth="1"/>
    <col min="15" max="15" width="3.7109375" customWidth="1"/>
    <col min="16" max="16" width="10.140625" bestFit="1" customWidth="1"/>
    <col min="17" max="17" width="12" bestFit="1" customWidth="1"/>
    <col min="18" max="18" width="3.7109375" customWidth="1"/>
    <col min="19" max="19" width="10.140625" bestFit="1" customWidth="1"/>
    <col min="20" max="20" width="12" bestFit="1" customWidth="1"/>
    <col min="21" max="21" width="3.7109375" customWidth="1"/>
    <col min="22" max="22" width="10.140625" bestFit="1" customWidth="1"/>
    <col min="23" max="23" width="12" bestFit="1" customWidth="1"/>
    <col min="24" max="24" width="3.7109375" customWidth="1"/>
    <col min="25" max="25" width="10.140625" bestFit="1" customWidth="1"/>
    <col min="26" max="26" width="12" bestFit="1" customWidth="1"/>
  </cols>
  <sheetData>
    <row r="1" spans="1:26" x14ac:dyDescent="0.25">
      <c r="F1" s="3" t="s">
        <v>21</v>
      </c>
      <c r="G1" s="3" t="s">
        <v>22</v>
      </c>
      <c r="J1" s="11" t="s">
        <v>23</v>
      </c>
      <c r="M1" s="11" t="s">
        <v>24</v>
      </c>
      <c r="P1" s="11" t="s">
        <v>25</v>
      </c>
      <c r="S1" s="11" t="s">
        <v>26</v>
      </c>
      <c r="V1" s="11" t="s">
        <v>27</v>
      </c>
      <c r="Y1" s="11" t="s">
        <v>28</v>
      </c>
    </row>
    <row r="2" spans="1:26" x14ac:dyDescent="0.25">
      <c r="E2" s="6"/>
      <c r="F2" s="6"/>
      <c r="G2" s="6"/>
      <c r="J2" t="s">
        <v>16</v>
      </c>
      <c r="K2">
        <v>15</v>
      </c>
      <c r="M2" t="s">
        <v>16</v>
      </c>
      <c r="N2">
        <v>73</v>
      </c>
      <c r="P2" t="s">
        <v>16</v>
      </c>
      <c r="Q2">
        <v>10</v>
      </c>
      <c r="S2" t="s">
        <v>16</v>
      </c>
      <c r="T2">
        <v>35</v>
      </c>
      <c r="V2" t="s">
        <v>16</v>
      </c>
      <c r="W2">
        <v>59</v>
      </c>
      <c r="Y2" t="s">
        <v>16</v>
      </c>
      <c r="Z2">
        <v>22</v>
      </c>
    </row>
    <row r="3" spans="1:26" x14ac:dyDescent="0.25">
      <c r="E3" s="6" t="s">
        <v>5</v>
      </c>
      <c r="F3" s="6">
        <v>-2.7432344309199649E-2</v>
      </c>
      <c r="G3" s="6">
        <v>0.1</v>
      </c>
      <c r="J3" t="s">
        <v>17</v>
      </c>
      <c r="K3">
        <v>4</v>
      </c>
      <c r="M3" t="s">
        <v>17</v>
      </c>
      <c r="N3">
        <v>5</v>
      </c>
      <c r="P3" t="s">
        <v>17</v>
      </c>
      <c r="Q3">
        <v>6</v>
      </c>
      <c r="S3" t="s">
        <v>17</v>
      </c>
      <c r="T3">
        <v>4</v>
      </c>
      <c r="V3" t="s">
        <v>17</v>
      </c>
      <c r="W3">
        <v>3</v>
      </c>
      <c r="Y3" t="s">
        <v>17</v>
      </c>
      <c r="Z3">
        <v>6</v>
      </c>
    </row>
    <row r="4" spans="1:26" x14ac:dyDescent="0.25">
      <c r="E4" s="6" t="s">
        <v>6</v>
      </c>
      <c r="F4" s="6">
        <v>0.17539944283157785</v>
      </c>
      <c r="G4" s="6">
        <v>0.1</v>
      </c>
      <c r="J4" t="s">
        <v>7</v>
      </c>
      <c r="K4">
        <f>$F$3*K2+$F$4*K3</f>
        <v>0.29011260668831668</v>
      </c>
      <c r="M4" t="s">
        <v>7</v>
      </c>
      <c r="N4">
        <f>$F$3*N2+$F$4*N3</f>
        <v>-1.1255639204136851</v>
      </c>
      <c r="P4" t="s">
        <v>7</v>
      </c>
      <c r="Q4">
        <f>$F$3*Q2+$F$4*Q3</f>
        <v>0.77807321389747064</v>
      </c>
      <c r="S4" t="s">
        <v>7</v>
      </c>
      <c r="T4">
        <f>$F$3*T2+$F$4*T3</f>
        <v>-0.25853427949567631</v>
      </c>
      <c r="V4" t="s">
        <v>7</v>
      </c>
      <c r="W4">
        <f>$F$3*W2+$F$4*W3</f>
        <v>-1.0923099857480458</v>
      </c>
      <c r="Y4" t="s">
        <v>7</v>
      </c>
      <c r="Z4">
        <f>$F$3*Z2+$F$4*Z3</f>
        <v>0.4488850821870749</v>
      </c>
    </row>
    <row r="5" spans="1:26" ht="17.25" x14ac:dyDescent="0.25">
      <c r="A5" t="s">
        <v>20</v>
      </c>
      <c r="E5" t="s">
        <v>8</v>
      </c>
      <c r="F5" t="s">
        <v>15</v>
      </c>
      <c r="G5" t="s">
        <v>11</v>
      </c>
      <c r="H5" t="s">
        <v>13</v>
      </c>
      <c r="J5" t="s">
        <v>10</v>
      </c>
      <c r="K5">
        <f>F6^K4</f>
        <v>1.3365779588626856</v>
      </c>
      <c r="M5" t="s">
        <v>10</v>
      </c>
      <c r="N5">
        <f>F6^N4</f>
        <v>0.32446946747940525</v>
      </c>
      <c r="P5" t="s">
        <v>10</v>
      </c>
      <c r="Q5">
        <f>F6^Q4</f>
        <v>2.1772729581345525</v>
      </c>
      <c r="S5" t="s">
        <v>10</v>
      </c>
      <c r="T5">
        <f>F6^T4</f>
        <v>0.7721825751419451</v>
      </c>
      <c r="V5" t="s">
        <v>10</v>
      </c>
      <c r="W5">
        <f>F6^W4</f>
        <v>0.33544076148993379</v>
      </c>
      <c r="Y5" t="s">
        <v>10</v>
      </c>
      <c r="Z5">
        <f>F6^Z4</f>
        <v>1.5665645693344554</v>
      </c>
    </row>
    <row r="6" spans="1:26" x14ac:dyDescent="0.25">
      <c r="E6" t="s">
        <v>9</v>
      </c>
      <c r="F6">
        <v>2.7182816299999999</v>
      </c>
      <c r="J6" t="s">
        <v>12</v>
      </c>
      <c r="K6" s="7">
        <f>K5/(1+K5)</f>
        <v>0.5720236955043676</v>
      </c>
      <c r="M6" t="s">
        <v>12</v>
      </c>
      <c r="N6" s="7">
        <f>N5/(1+N5)</f>
        <v>0.24498070770699026</v>
      </c>
      <c r="P6" t="s">
        <v>12</v>
      </c>
      <c r="Q6" s="7">
        <f>Q5/(1+Q5)</f>
        <v>0.68526468667422191</v>
      </c>
      <c r="S6" t="s">
        <v>12</v>
      </c>
      <c r="T6" s="7">
        <f>T5/(1+T5)</f>
        <v>0.43572405347688076</v>
      </c>
      <c r="V6" t="s">
        <v>12</v>
      </c>
      <c r="W6" s="7">
        <f>W5/(1+W5)</f>
        <v>0.25118355764106448</v>
      </c>
      <c r="Y6" t="s">
        <v>12</v>
      </c>
      <c r="Z6" s="7">
        <f>Z5/(1+Z5)</f>
        <v>0.61037411178035805</v>
      </c>
    </row>
    <row r="7" spans="1:26" ht="18.75" x14ac:dyDescent="0.3">
      <c r="A7" s="3" t="s">
        <v>16</v>
      </c>
      <c r="B7" s="3" t="s">
        <v>17</v>
      </c>
      <c r="C7" s="3" t="s">
        <v>18</v>
      </c>
      <c r="J7" t="s">
        <v>0</v>
      </c>
      <c r="K7" s="10">
        <f>ROUND(1/(1+EXP(-($F$2+$F$3*K2+$F$4*K3))),0)</f>
        <v>1</v>
      </c>
      <c r="M7" t="s">
        <v>0</v>
      </c>
      <c r="N7" s="10">
        <f>ROUND(1/(1+EXP(-($F$2+$F$3*N2+$F$4*N3))),0)</f>
        <v>0</v>
      </c>
      <c r="P7" t="s">
        <v>0</v>
      </c>
      <c r="Q7" s="10">
        <f>ROUND(1/(1+EXP(-($F$2+$F$3*Q2+$F$4*Q3))),0)</f>
        <v>1</v>
      </c>
      <c r="S7" t="s">
        <v>0</v>
      </c>
      <c r="T7" s="10">
        <f>ROUND(1/(1+EXP(-($F$2+$F$3*T2+$F$4*T3))),0)</f>
        <v>0</v>
      </c>
      <c r="V7" t="s">
        <v>0</v>
      </c>
      <c r="W7" s="10">
        <f>ROUND(1/(1+EXP(-($F$2+$F$3*W2+$F$4*W3))),0)</f>
        <v>0</v>
      </c>
      <c r="Y7" t="s">
        <v>0</v>
      </c>
      <c r="Z7" s="10">
        <f>ROUND(1/(1+EXP(-($F$2+$F$3*Z2+$F$4*Z3))),0)</f>
        <v>1</v>
      </c>
    </row>
    <row r="8" spans="1:26" ht="17.25" x14ac:dyDescent="0.25">
      <c r="A8" s="8" t="s">
        <v>3</v>
      </c>
      <c r="B8" s="8" t="s">
        <v>1</v>
      </c>
      <c r="C8" s="8" t="s">
        <v>2</v>
      </c>
      <c r="E8" s="9" t="s">
        <v>7</v>
      </c>
      <c r="F8" s="9" t="s">
        <v>10</v>
      </c>
      <c r="G8" s="9" t="s">
        <v>12</v>
      </c>
      <c r="H8" s="9" t="s">
        <v>14</v>
      </c>
    </row>
    <row r="9" spans="1:26" x14ac:dyDescent="0.25">
      <c r="A9" s="8">
        <v>78</v>
      </c>
      <c r="B9" s="8">
        <v>8</v>
      </c>
      <c r="C9" s="8">
        <v>0</v>
      </c>
      <c r="E9" s="2">
        <f>($F$3*A9)+($F$4*B9)</f>
        <v>-0.73652731346494993</v>
      </c>
      <c r="F9" s="1">
        <f>$F$6^E9</f>
        <v>0.47877368855936137</v>
      </c>
      <c r="G9">
        <f>F9/(1+F9)</f>
        <v>0.32376400274323808</v>
      </c>
      <c r="H9" s="4">
        <f>C9*LN(G9)+(1-C9)*LN(1-G9)</f>
        <v>-0.39121315549532915</v>
      </c>
    </row>
    <row r="10" spans="1:26" x14ac:dyDescent="0.25">
      <c r="A10" s="8">
        <v>73</v>
      </c>
      <c r="B10" s="8">
        <v>5</v>
      </c>
      <c r="C10" s="8">
        <v>0</v>
      </c>
      <c r="E10" s="2">
        <f t="shared" ref="E10:E28" si="0">($F$3*A10)+($F$4*B10)</f>
        <v>-1.1255639204136851</v>
      </c>
      <c r="F10" s="1">
        <f t="shared" ref="F10:F28" si="1">$F$6^E10</f>
        <v>0.32446946747940525</v>
      </c>
      <c r="G10">
        <f t="shared" ref="G10:G28" si="2">F10/(1+F10)</f>
        <v>0.24498070770699026</v>
      </c>
      <c r="H10" s="4">
        <f t="shared" ref="H10:H28" si="3">C10*LN(G10)+(1-C10)*LN(1-G10)</f>
        <v>-0.28101197735360411</v>
      </c>
    </row>
    <row r="11" spans="1:26" x14ac:dyDescent="0.25">
      <c r="A11" s="8">
        <v>73</v>
      </c>
      <c r="B11" s="8">
        <v>8</v>
      </c>
      <c r="C11" s="8">
        <v>0</v>
      </c>
      <c r="E11" s="2">
        <f t="shared" si="0"/>
        <v>-0.59936559191895156</v>
      </c>
      <c r="F11" s="1">
        <f t="shared" si="1"/>
        <v>0.54915994112613398</v>
      </c>
      <c r="G11">
        <f t="shared" si="2"/>
        <v>0.35448885976675337</v>
      </c>
      <c r="H11" s="4">
        <f t="shared" si="3"/>
        <v>-0.43771281054343836</v>
      </c>
    </row>
    <row r="12" spans="1:26" x14ac:dyDescent="0.25">
      <c r="A12" s="8">
        <v>71</v>
      </c>
      <c r="B12" s="8">
        <v>7</v>
      </c>
      <c r="C12" s="8">
        <v>0</v>
      </c>
      <c r="E12" s="2">
        <f t="shared" si="0"/>
        <v>-0.71990034613213028</v>
      </c>
      <c r="F12" s="1">
        <f t="shared" si="1"/>
        <v>0.48680079070785848</v>
      </c>
      <c r="G12">
        <f t="shared" si="2"/>
        <v>0.32741493934509885</v>
      </c>
      <c r="H12" s="4">
        <f t="shared" si="3"/>
        <v>-0.39662669125939448</v>
      </c>
    </row>
    <row r="13" spans="1:26" x14ac:dyDescent="0.25">
      <c r="A13" s="8">
        <v>68</v>
      </c>
      <c r="B13" s="8">
        <v>5</v>
      </c>
      <c r="C13" s="8">
        <v>0</v>
      </c>
      <c r="E13" s="2">
        <f t="shared" si="0"/>
        <v>-0.98840219886768699</v>
      </c>
      <c r="F13" s="1">
        <f t="shared" si="1"/>
        <v>0.3721708981009002</v>
      </c>
      <c r="G13">
        <f t="shared" si="2"/>
        <v>0.27122780304988897</v>
      </c>
      <c r="H13" s="4">
        <f t="shared" si="3"/>
        <v>-0.31639408284461129</v>
      </c>
    </row>
    <row r="14" spans="1:26" x14ac:dyDescent="0.25">
      <c r="A14" s="8">
        <v>59</v>
      </c>
      <c r="B14" s="8">
        <v>4</v>
      </c>
      <c r="C14" s="8">
        <v>0</v>
      </c>
      <c r="E14" s="2">
        <f t="shared" si="0"/>
        <v>-0.91691054291646801</v>
      </c>
      <c r="F14" s="1">
        <f t="shared" si="1"/>
        <v>0.39975217916084893</v>
      </c>
      <c r="G14">
        <f t="shared" si="2"/>
        <v>0.28558782412505351</v>
      </c>
      <c r="H14" s="4">
        <f t="shared" si="3"/>
        <v>-0.33629520606712121</v>
      </c>
    </row>
    <row r="15" spans="1:26" x14ac:dyDescent="0.25">
      <c r="A15" s="8">
        <v>57</v>
      </c>
      <c r="B15" s="8">
        <v>7</v>
      </c>
      <c r="C15" s="8">
        <v>0</v>
      </c>
      <c r="E15" s="2">
        <f t="shared" si="0"/>
        <v>-0.3358475258033351</v>
      </c>
      <c r="F15" s="1">
        <f t="shared" si="1"/>
        <v>0.71473209323252684</v>
      </c>
      <c r="G15">
        <f t="shared" si="2"/>
        <v>0.41681851996200164</v>
      </c>
      <c r="H15" s="4">
        <f t="shared" si="3"/>
        <v>-0.53925685455666261</v>
      </c>
    </row>
    <row r="16" spans="1:26" x14ac:dyDescent="0.25">
      <c r="A16" s="8">
        <v>49</v>
      </c>
      <c r="B16" s="8">
        <v>5</v>
      </c>
      <c r="C16" s="8">
        <v>0</v>
      </c>
      <c r="E16" s="2">
        <f t="shared" si="0"/>
        <v>-0.46718765699289366</v>
      </c>
      <c r="F16" s="1">
        <f t="shared" si="1"/>
        <v>0.62676248439503457</v>
      </c>
      <c r="G16">
        <f t="shared" si="2"/>
        <v>0.38528211119161437</v>
      </c>
      <c r="H16" s="4">
        <f t="shared" si="3"/>
        <v>-0.48659183380336329</v>
      </c>
    </row>
    <row r="17" spans="1:11" x14ac:dyDescent="0.25">
      <c r="A17" s="8">
        <v>35</v>
      </c>
      <c r="B17" s="8">
        <v>4</v>
      </c>
      <c r="C17" s="8">
        <v>0</v>
      </c>
      <c r="E17" s="2">
        <f t="shared" si="0"/>
        <v>-0.25853427949567631</v>
      </c>
      <c r="F17" s="1">
        <f t="shared" si="1"/>
        <v>0.7721825751419451</v>
      </c>
      <c r="G17">
        <f t="shared" si="2"/>
        <v>0.43572405347688076</v>
      </c>
      <c r="H17" s="4">
        <f t="shared" si="3"/>
        <v>-0.57221188025113101</v>
      </c>
    </row>
    <row r="18" spans="1:11" x14ac:dyDescent="0.25">
      <c r="A18" s="8">
        <v>27</v>
      </c>
      <c r="B18" s="8">
        <v>7</v>
      </c>
      <c r="C18" s="8">
        <v>0</v>
      </c>
      <c r="E18" s="2">
        <f t="shared" si="0"/>
        <v>0.48712280347265435</v>
      </c>
      <c r="F18" s="1">
        <f t="shared" si="1"/>
        <v>1.6276264174040911</v>
      </c>
      <c r="G18">
        <f t="shared" si="2"/>
        <v>0.61942839614623402</v>
      </c>
      <c r="H18" s="4">
        <f t="shared" si="3"/>
        <v>-0.9660809358005642</v>
      </c>
    </row>
    <row r="19" spans="1:11" x14ac:dyDescent="0.25">
      <c r="A19" s="8">
        <v>59</v>
      </c>
      <c r="B19" s="8">
        <v>3</v>
      </c>
      <c r="C19" s="8">
        <v>1</v>
      </c>
      <c r="E19" s="2">
        <f t="shared" si="0"/>
        <v>-1.0923099857480458</v>
      </c>
      <c r="F19" s="1">
        <f t="shared" si="1"/>
        <v>0.33544076148993379</v>
      </c>
      <c r="G19">
        <f t="shared" si="2"/>
        <v>0.25118355764106448</v>
      </c>
      <c r="H19" s="4">
        <f t="shared" si="3"/>
        <v>-1.3815713017809212</v>
      </c>
    </row>
    <row r="20" spans="1:11" x14ac:dyDescent="0.25">
      <c r="A20" s="8">
        <v>57</v>
      </c>
      <c r="B20" s="8">
        <v>4</v>
      </c>
      <c r="C20" s="8">
        <v>1</v>
      </c>
      <c r="E20" s="2">
        <f t="shared" si="0"/>
        <v>-0.86204585429806857</v>
      </c>
      <c r="F20" s="1">
        <f t="shared" si="1"/>
        <v>0.4222972659040557</v>
      </c>
      <c r="G20">
        <f t="shared" si="2"/>
        <v>0.2969120984955495</v>
      </c>
      <c r="H20" s="4">
        <f t="shared" si="3"/>
        <v>-1.214319148647071</v>
      </c>
    </row>
    <row r="21" spans="1:11" x14ac:dyDescent="0.25">
      <c r="A21" s="8">
        <v>44</v>
      </c>
      <c r="B21" s="8">
        <v>5</v>
      </c>
      <c r="C21" s="8">
        <v>1</v>
      </c>
      <c r="E21" s="2">
        <f t="shared" si="0"/>
        <v>-0.33002593544689529</v>
      </c>
      <c r="F21" s="1">
        <f t="shared" si="1"/>
        <v>0.71890510538732655</v>
      </c>
      <c r="G21">
        <f t="shared" si="2"/>
        <v>0.41823431854042536</v>
      </c>
      <c r="H21" s="4">
        <f t="shared" si="3"/>
        <v>-0.87171343284755209</v>
      </c>
    </row>
    <row r="22" spans="1:11" x14ac:dyDescent="0.25">
      <c r="A22" s="8">
        <v>38</v>
      </c>
      <c r="B22" s="8">
        <v>5</v>
      </c>
      <c r="C22" s="8">
        <v>1</v>
      </c>
      <c r="E22" s="2">
        <f t="shared" si="0"/>
        <v>-0.16543186959169742</v>
      </c>
      <c r="F22" s="1">
        <f t="shared" si="1"/>
        <v>0.84752761387609654</v>
      </c>
      <c r="G22">
        <f t="shared" si="2"/>
        <v>0.45873610088998407</v>
      </c>
      <c r="H22" s="4">
        <f t="shared" si="3"/>
        <v>-0.77928017785984494</v>
      </c>
    </row>
    <row r="23" spans="1:11" x14ac:dyDescent="0.25">
      <c r="A23" s="8">
        <v>36</v>
      </c>
      <c r="B23" s="8">
        <v>2</v>
      </c>
      <c r="C23" s="8">
        <v>1</v>
      </c>
      <c r="E23" s="2">
        <f t="shared" si="0"/>
        <v>-0.63676550946803179</v>
      </c>
      <c r="F23" s="1">
        <f t="shared" si="1"/>
        <v>0.52900073221343513</v>
      </c>
      <c r="G23">
        <f t="shared" si="2"/>
        <v>0.34597807644449924</v>
      </c>
      <c r="H23" s="4">
        <f t="shared" si="3"/>
        <v>-1.0613798688090945</v>
      </c>
    </row>
    <row r="24" spans="1:11" x14ac:dyDescent="0.25">
      <c r="A24" s="8">
        <v>36</v>
      </c>
      <c r="B24" s="8">
        <v>4</v>
      </c>
      <c r="C24" s="8">
        <v>1</v>
      </c>
      <c r="E24" s="2">
        <f t="shared" si="0"/>
        <v>-0.28596662380487603</v>
      </c>
      <c r="F24" s="1">
        <f t="shared" si="1"/>
        <v>0.75128770633848085</v>
      </c>
      <c r="G24">
        <f t="shared" si="2"/>
        <v>0.4289915949385848</v>
      </c>
      <c r="H24" s="4">
        <f t="shared" si="3"/>
        <v>-0.84631795246380115</v>
      </c>
    </row>
    <row r="25" spans="1:11" x14ac:dyDescent="0.25">
      <c r="A25" s="8">
        <v>22</v>
      </c>
      <c r="B25" s="8">
        <v>5</v>
      </c>
      <c r="C25" s="8">
        <v>1</v>
      </c>
      <c r="E25" s="2">
        <f t="shared" si="0"/>
        <v>0.27348563935549697</v>
      </c>
      <c r="F25" s="1">
        <f t="shared" si="1"/>
        <v>1.3145384552094155</v>
      </c>
      <c r="G25">
        <f t="shared" si="2"/>
        <v>0.56794841850682409</v>
      </c>
      <c r="H25" s="4">
        <f t="shared" si="3"/>
        <v>-0.56572467687267514</v>
      </c>
    </row>
    <row r="26" spans="1:11" x14ac:dyDescent="0.25">
      <c r="A26" s="8">
        <v>22</v>
      </c>
      <c r="B26" s="8">
        <v>6</v>
      </c>
      <c r="C26" s="8">
        <v>1</v>
      </c>
      <c r="E26" s="2">
        <f t="shared" si="0"/>
        <v>0.4488850821870749</v>
      </c>
      <c r="F26" s="1">
        <f t="shared" si="1"/>
        <v>1.5665645693344554</v>
      </c>
      <c r="G26">
        <f t="shared" si="2"/>
        <v>0.61037411178035805</v>
      </c>
      <c r="H26" s="4">
        <f t="shared" si="3"/>
        <v>-0.4936832118045531</v>
      </c>
    </row>
    <row r="27" spans="1:11" x14ac:dyDescent="0.25">
      <c r="A27" s="8">
        <v>15</v>
      </c>
      <c r="B27" s="8">
        <v>4</v>
      </c>
      <c r="C27" s="8">
        <v>1</v>
      </c>
      <c r="E27" s="2">
        <f t="shared" si="0"/>
        <v>0.29011260668831668</v>
      </c>
      <c r="F27" s="1">
        <f t="shared" si="1"/>
        <v>1.3365779588626856</v>
      </c>
      <c r="G27">
        <f t="shared" si="2"/>
        <v>0.5720236955043676</v>
      </c>
      <c r="H27" s="4">
        <f t="shared" si="3"/>
        <v>-0.55857486275342372</v>
      </c>
    </row>
    <row r="28" spans="1:11" x14ac:dyDescent="0.25">
      <c r="A28" s="8">
        <v>10</v>
      </c>
      <c r="B28" s="8">
        <v>6</v>
      </c>
      <c r="C28" s="8">
        <v>1</v>
      </c>
      <c r="E28" s="2">
        <f t="shared" si="0"/>
        <v>0.77807321389747064</v>
      </c>
      <c r="F28" s="1">
        <f t="shared" si="1"/>
        <v>2.1772729581345525</v>
      </c>
      <c r="G28">
        <f t="shared" si="2"/>
        <v>0.68526468667422191</v>
      </c>
      <c r="H28" s="4">
        <f t="shared" si="3"/>
        <v>-0.37795011145070118</v>
      </c>
    </row>
    <row r="30" spans="1:11" x14ac:dyDescent="0.25">
      <c r="G30" t="s">
        <v>19</v>
      </c>
      <c r="H30" s="12">
        <f>SUM(H9:H28)</f>
        <v>-12.873910173264857</v>
      </c>
      <c r="I30" s="5"/>
      <c r="J30" s="5"/>
      <c r="K30" s="5"/>
    </row>
    <row r="32" spans="1:11" x14ac:dyDescent="0.25">
      <c r="H3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LogReg</vt:lpstr>
      <vt:lpstr>LogReg(without b0)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Arfil, Yuri: Mr.</dc:creator>
  <cp:lastModifiedBy>Arfil, Yuri: Mr.</cp:lastModifiedBy>
  <dcterms:created xsi:type="dcterms:W3CDTF">2018-03-15T01:41:19Z</dcterms:created>
  <dcterms:modified xsi:type="dcterms:W3CDTF">2018-03-27T01:51:31Z</dcterms:modified>
</cp:coreProperties>
</file>