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Lyric\Desktop\"/>
    </mc:Choice>
  </mc:AlternateContent>
  <xr:revisionPtr revIDLastSave="0" documentId="13_ncr:1_{DAFE78D9-F861-49FC-8C62-160D94848AD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7" i="1" l="1"/>
  <c r="J35" i="1"/>
  <c r="J34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10" i="1"/>
  <c r="J11" i="1"/>
  <c r="J12" i="1"/>
  <c r="J13" i="1"/>
  <c r="J9" i="1"/>
  <c r="I24" i="1"/>
  <c r="I19" i="1"/>
  <c r="I14" i="1"/>
  <c r="I9" i="1"/>
  <c r="L7" i="1" l="1"/>
  <c r="L3" i="1"/>
  <c r="L4" i="1"/>
  <c r="L5" i="1"/>
  <c r="L6" i="1"/>
  <c r="L2" i="1"/>
  <c r="K3" i="1"/>
  <c r="K4" i="1"/>
  <c r="K5" i="1"/>
  <c r="K6" i="1"/>
  <c r="K2" i="1"/>
  <c r="J3" i="1"/>
  <c r="I2" i="1"/>
  <c r="J2" i="1" s="1"/>
  <c r="J4" i="1"/>
  <c r="J5" i="1"/>
  <c r="J6" i="1"/>
  <c r="D29" i="1"/>
  <c r="B26" i="1"/>
  <c r="B25" i="1"/>
  <c r="B21" i="1"/>
  <c r="B20" i="1"/>
  <c r="A20" i="1"/>
  <c r="B19" i="1"/>
  <c r="B18" i="1"/>
  <c r="D18" i="1" s="1"/>
  <c r="D14" i="1"/>
  <c r="D13" i="1"/>
  <c r="D12" i="1"/>
  <c r="J7" i="1" l="1"/>
  <c r="C18" i="1"/>
  <c r="B16" i="1"/>
  <c r="B15" i="1"/>
  <c r="B14" i="1"/>
  <c r="B13" i="1"/>
  <c r="B12" i="1"/>
  <c r="D9" i="1"/>
  <c r="D10" i="1"/>
  <c r="B11" i="1"/>
  <c r="C3" i="1"/>
  <c r="C4" i="1"/>
  <c r="C5" i="1"/>
  <c r="C6" i="1"/>
  <c r="C2" i="1"/>
  <c r="B10" i="1"/>
  <c r="B9" i="1"/>
</calcChain>
</file>

<file path=xl/sharedStrings.xml><?xml version="1.0" encoding="utf-8"?>
<sst xmlns="http://schemas.openxmlformats.org/spreadsheetml/2006/main" count="29" uniqueCount="28">
  <si>
    <t>x</t>
    <phoneticPr fontId="1" type="noConversion"/>
  </si>
  <si>
    <t>y</t>
    <phoneticPr fontId="1" type="noConversion"/>
  </si>
  <si>
    <t>x^2</t>
    <phoneticPr fontId="1" type="noConversion"/>
  </si>
  <si>
    <t>y^2</t>
    <phoneticPr fontId="1" type="noConversion"/>
  </si>
  <si>
    <t>xy</t>
    <phoneticPr fontId="1" type="noConversion"/>
  </si>
  <si>
    <t>sxx</t>
    <phoneticPr fontId="1" type="noConversion"/>
  </si>
  <si>
    <t>syy</t>
    <phoneticPr fontId="1" type="noConversion"/>
  </si>
  <si>
    <t>sxy</t>
    <phoneticPr fontId="1" type="noConversion"/>
  </si>
  <si>
    <t>b1</t>
    <phoneticPr fontId="1" type="noConversion"/>
  </si>
  <si>
    <t>b0</t>
    <phoneticPr fontId="1" type="noConversion"/>
  </si>
  <si>
    <t>x avg</t>
    <phoneticPr fontId="1" type="noConversion"/>
  </si>
  <si>
    <t>y avg</t>
    <phoneticPr fontId="1" type="noConversion"/>
  </si>
  <si>
    <t>n</t>
    <phoneticPr fontId="1" type="noConversion"/>
  </si>
  <si>
    <t>sse</t>
    <phoneticPr fontId="1" type="noConversion"/>
  </si>
  <si>
    <t>s^2</t>
    <phoneticPr fontId="1" type="noConversion"/>
  </si>
  <si>
    <t>s</t>
    <phoneticPr fontId="1" type="noConversion"/>
  </si>
  <si>
    <t>R^2</t>
    <phoneticPr fontId="1" type="noConversion"/>
  </si>
  <si>
    <t>R</t>
    <phoneticPr fontId="1" type="noConversion"/>
  </si>
  <si>
    <t>T5</t>
    <phoneticPr fontId="1" type="noConversion"/>
  </si>
  <si>
    <t>x</t>
    <phoneticPr fontId="1" type="noConversion"/>
  </si>
  <si>
    <t>y</t>
    <phoneticPr fontId="1" type="noConversion"/>
  </si>
  <si>
    <t>y bar</t>
    <phoneticPr fontId="1" type="noConversion"/>
  </si>
  <si>
    <t>SST</t>
    <phoneticPr fontId="1" type="noConversion"/>
  </si>
  <si>
    <t>SSE</t>
    <phoneticPr fontId="1" type="noConversion"/>
  </si>
  <si>
    <t>y hat</t>
    <phoneticPr fontId="1" type="noConversion"/>
  </si>
  <si>
    <t>SSE.PE</t>
    <phoneticPr fontId="1" type="noConversion"/>
  </si>
  <si>
    <t>SSE,LF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</si>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</sst>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topLeftCell="A23" workbookViewId="0">
      <selection activeCell="J38" sqref="J38"/>
    </sheetView>
  </sheetViews>
  <sheetFormatPr defaultRowHeight="14" x14ac:dyDescent="0.3"/>
  <sheetData>
    <row r="1" spans="1:12" x14ac:dyDescent="0.3">
      <c r="A1" t="s">
        <v>0</v>
      </c>
      <c r="B1" t="s">
        <v>1</v>
      </c>
      <c r="C1" t="s">
        <v>4</v>
      </c>
      <c r="G1" t="s">
        <v>19</v>
      </c>
      <c r="H1" t="s">
        <v>20</v>
      </c>
      <c r="I1" t="s">
        <v>21</v>
      </c>
      <c r="J1" t="s">
        <v>22</v>
      </c>
      <c r="K1" t="s">
        <v>24</v>
      </c>
      <c r="L1" t="s">
        <v>23</v>
      </c>
    </row>
    <row r="2" spans="1:12" x14ac:dyDescent="0.3">
      <c r="A2">
        <v>100</v>
      </c>
      <c r="B2">
        <v>45</v>
      </c>
      <c r="C2">
        <f>A2*B2</f>
        <v>4500</v>
      </c>
      <c r="G2">
        <v>0.5</v>
      </c>
      <c r="H2">
        <v>-0.51</v>
      </c>
      <c r="I2">
        <f>AVERAGE(H2:H6)</f>
        <v>-7.0060000000000002</v>
      </c>
      <c r="J2">
        <f>(H2-I2)^2</f>
        <v>42.198016000000003</v>
      </c>
      <c r="K2">
        <f>-0.798+2.058*G2-3.38*G2^2</f>
        <v>-0.6140000000000001</v>
      </c>
      <c r="L2">
        <f>(K2-H2)^2</f>
        <v>1.081600000000002E-2</v>
      </c>
    </row>
    <row r="3" spans="1:12" x14ac:dyDescent="0.3">
      <c r="A3">
        <v>120</v>
      </c>
      <c r="B3">
        <v>54</v>
      </c>
      <c r="C3">
        <f>A3*B3</f>
        <v>6480</v>
      </c>
      <c r="G3">
        <v>1</v>
      </c>
      <c r="H3">
        <v>-2.09</v>
      </c>
      <c r="I3">
        <v>-7.0060000000000002</v>
      </c>
      <c r="J3">
        <f t="shared" ref="J3:J6" si="0">(H3-I3)^2</f>
        <v>24.167056000000002</v>
      </c>
      <c r="K3">
        <f t="shared" ref="K3:K6" si="1">-0.798+2.058*G3-3.38*G3^2</f>
        <v>-2.12</v>
      </c>
      <c r="L3">
        <f t="shared" ref="L3:L6" si="2">(K3-H3)^2</f>
        <v>9.0000000000001494E-4</v>
      </c>
    </row>
    <row r="4" spans="1:12" x14ac:dyDescent="0.3">
      <c r="A4">
        <v>140</v>
      </c>
      <c r="B4">
        <v>66</v>
      </c>
      <c r="C4">
        <f>A4*B4</f>
        <v>9240</v>
      </c>
      <c r="G4">
        <v>1.5</v>
      </c>
      <c r="H4">
        <v>-6.03</v>
      </c>
      <c r="I4">
        <v>-7.0060000000000002</v>
      </c>
      <c r="J4">
        <f t="shared" si="0"/>
        <v>0.95257599999999998</v>
      </c>
      <c r="K4">
        <f t="shared" si="1"/>
        <v>-5.3159999999999998</v>
      </c>
      <c r="L4">
        <f t="shared" si="2"/>
        <v>0.50979600000000058</v>
      </c>
    </row>
    <row r="5" spans="1:12" x14ac:dyDescent="0.3">
      <c r="A5">
        <v>160</v>
      </c>
      <c r="B5">
        <v>74</v>
      </c>
      <c r="C5">
        <f>A5*B5</f>
        <v>11840</v>
      </c>
      <c r="G5">
        <v>2</v>
      </c>
      <c r="H5">
        <v>-9.2799999999999994</v>
      </c>
      <c r="I5">
        <v>-7.0060000000000002</v>
      </c>
      <c r="J5">
        <f t="shared" si="0"/>
        <v>5.1710759999999958</v>
      </c>
      <c r="K5">
        <f t="shared" si="1"/>
        <v>-10.202</v>
      </c>
      <c r="L5">
        <f t="shared" si="2"/>
        <v>0.85008400000000106</v>
      </c>
    </row>
    <row r="6" spans="1:12" x14ac:dyDescent="0.3">
      <c r="A6">
        <v>180</v>
      </c>
      <c r="B6">
        <v>85</v>
      </c>
      <c r="C6">
        <f>A6*B6</f>
        <v>15300</v>
      </c>
      <c r="G6">
        <v>2.5</v>
      </c>
      <c r="H6">
        <v>-17.12</v>
      </c>
      <c r="I6">
        <v>-7.0060000000000002</v>
      </c>
      <c r="J6">
        <f t="shared" si="0"/>
        <v>102.29299600000002</v>
      </c>
      <c r="K6">
        <f t="shared" si="1"/>
        <v>-16.777999999999999</v>
      </c>
      <c r="L6">
        <f t="shared" si="2"/>
        <v>0.11696400000000158</v>
      </c>
    </row>
    <row r="7" spans="1:12" x14ac:dyDescent="0.3">
      <c r="J7">
        <f>SUM(J2:J6)</f>
        <v>174.78172000000001</v>
      </c>
      <c r="L7">
        <f>SUM(L2:L6)</f>
        <v>1.4885600000000032</v>
      </c>
    </row>
    <row r="9" spans="1:12" x14ac:dyDescent="0.3">
      <c r="A9" t="s">
        <v>2</v>
      </c>
      <c r="B9">
        <f>SUMSQ(A2:A6)</f>
        <v>102000</v>
      </c>
      <c r="C9" t="s">
        <v>10</v>
      </c>
      <c r="D9">
        <f>AVERAGE(A2:A6)</f>
        <v>140</v>
      </c>
      <c r="G9">
        <v>0</v>
      </c>
      <c r="H9">
        <v>20.12</v>
      </c>
      <c r="I9">
        <f>AVERAGE(H9:H13)</f>
        <v>14.203999999999999</v>
      </c>
      <c r="J9">
        <f>(H9-I9)^2</f>
        <v>34.999056000000024</v>
      </c>
    </row>
    <row r="10" spans="1:12" x14ac:dyDescent="0.3">
      <c r="A10" t="s">
        <v>3</v>
      </c>
      <c r="B10">
        <f>SUMSQ(B2:B6)</f>
        <v>21998</v>
      </c>
      <c r="C10" t="s">
        <v>11</v>
      </c>
      <c r="D10">
        <f>AVERAGE(B2:B6)</f>
        <v>64.8</v>
      </c>
      <c r="G10">
        <v>0</v>
      </c>
      <c r="H10">
        <v>16.100000000000001</v>
      </c>
      <c r="I10">
        <v>14.203999999999999</v>
      </c>
      <c r="J10">
        <f t="shared" ref="J10:J33" si="3">(H10-I10)^2</f>
        <v>3.5948160000000096</v>
      </c>
    </row>
    <row r="11" spans="1:12" x14ac:dyDescent="0.3">
      <c r="A11" t="s">
        <v>4</v>
      </c>
      <c r="B11">
        <f>SUM(C2:C6)</f>
        <v>47360</v>
      </c>
      <c r="C11" t="s">
        <v>12</v>
      </c>
      <c r="D11">
        <v>5</v>
      </c>
      <c r="G11">
        <v>0</v>
      </c>
      <c r="H11">
        <v>10.210000000000001</v>
      </c>
      <c r="I11">
        <v>14.203999999999999</v>
      </c>
      <c r="J11">
        <f t="shared" si="3"/>
        <v>15.952035999999984</v>
      </c>
    </row>
    <row r="12" spans="1:12" x14ac:dyDescent="0.3">
      <c r="A12" t="s">
        <v>5</v>
      </c>
      <c r="B12">
        <f>B9-5*D9^2</f>
        <v>4000</v>
      </c>
      <c r="C12" t="s">
        <v>13</v>
      </c>
      <c r="D12">
        <f>B13-B15*B14</f>
        <v>2.7999999999992724</v>
      </c>
      <c r="G12">
        <v>0</v>
      </c>
      <c r="H12">
        <v>11.24</v>
      </c>
      <c r="I12">
        <v>14.203999999999999</v>
      </c>
      <c r="J12">
        <f t="shared" si="3"/>
        <v>8.7852959999999918</v>
      </c>
    </row>
    <row r="13" spans="1:12" x14ac:dyDescent="0.3">
      <c r="A13" t="s">
        <v>6</v>
      </c>
      <c r="B13">
        <f>B10-5*D10^2</f>
        <v>1002.7999999999993</v>
      </c>
      <c r="C13" t="s">
        <v>14</v>
      </c>
      <c r="D13">
        <f>D12/3</f>
        <v>0.93333333333309076</v>
      </c>
      <c r="G13">
        <v>0</v>
      </c>
      <c r="H13">
        <v>13.35</v>
      </c>
      <c r="I13">
        <v>14.203999999999999</v>
      </c>
      <c r="J13">
        <f t="shared" si="3"/>
        <v>0.72931599999999863</v>
      </c>
    </row>
    <row r="14" spans="1:12" x14ac:dyDescent="0.3">
      <c r="A14" t="s">
        <v>7</v>
      </c>
      <c r="B14">
        <f>B11-5*D9*D10</f>
        <v>2000</v>
      </c>
      <c r="C14" t="s">
        <v>15</v>
      </c>
      <c r="D14">
        <f>SQRT(D13)</f>
        <v>0.96609178307917032</v>
      </c>
      <c r="G14">
        <v>1</v>
      </c>
      <c r="H14">
        <v>8.75</v>
      </c>
      <c r="I14">
        <f>AVERAGE(H14:H18)</f>
        <v>10.782</v>
      </c>
      <c r="J14">
        <f t="shared" si="3"/>
        <v>4.1290240000000002</v>
      </c>
    </row>
    <row r="15" spans="1:12" x14ac:dyDescent="0.3">
      <c r="A15" t="s">
        <v>8</v>
      </c>
      <c r="B15">
        <f>B14/B12</f>
        <v>0.5</v>
      </c>
      <c r="G15">
        <v>1</v>
      </c>
      <c r="H15">
        <v>9.4499999999999993</v>
      </c>
      <c r="I15">
        <v>10.782</v>
      </c>
      <c r="J15">
        <f t="shared" si="3"/>
        <v>1.774224000000002</v>
      </c>
    </row>
    <row r="16" spans="1:12" x14ac:dyDescent="0.3">
      <c r="A16" t="s">
        <v>9</v>
      </c>
      <c r="B16">
        <f>D10-D9*B15</f>
        <v>-5.2000000000000028</v>
      </c>
      <c r="G16">
        <v>1</v>
      </c>
      <c r="H16">
        <v>13.22</v>
      </c>
      <c r="I16">
        <v>10.782</v>
      </c>
      <c r="J16">
        <f t="shared" si="3"/>
        <v>5.943844000000003</v>
      </c>
    </row>
    <row r="17" spans="1:10" x14ac:dyDescent="0.3">
      <c r="G17">
        <v>1</v>
      </c>
      <c r="H17">
        <v>12.11</v>
      </c>
      <c r="I17">
        <v>10.782</v>
      </c>
      <c r="J17">
        <f t="shared" si="3"/>
        <v>1.7635839999999985</v>
      </c>
    </row>
    <row r="18" spans="1:10" x14ac:dyDescent="0.3">
      <c r="A18">
        <v>0.5</v>
      </c>
      <c r="B18">
        <f>3.18245*D14/SQRT(B12)</f>
        <v>4.8612726734701059E-2</v>
      </c>
      <c r="C18">
        <f>A18-B18</f>
        <v>0.45138727326529893</v>
      </c>
      <c r="D18">
        <f>A18+B18</f>
        <v>0.54861272673470107</v>
      </c>
      <c r="G18">
        <v>1</v>
      </c>
      <c r="H18">
        <v>10.38</v>
      </c>
      <c r="I18">
        <v>10.782</v>
      </c>
      <c r="J18">
        <f t="shared" si="3"/>
        <v>0.16160399999999939</v>
      </c>
    </row>
    <row r="19" spans="1:10" x14ac:dyDescent="0.3">
      <c r="A19">
        <v>-5.2</v>
      </c>
      <c r="B19">
        <f>3.182*D14*SQRT(B9)/(SQRT(D11*B12))</f>
        <v>6.942304389753267</v>
      </c>
      <c r="G19">
        <v>2</v>
      </c>
      <c r="H19">
        <v>9.25</v>
      </c>
      <c r="I19">
        <f>AVERAGE(H19:H23)</f>
        <v>7.8639999999999999</v>
      </c>
      <c r="J19">
        <f t="shared" si="3"/>
        <v>1.9209960000000004</v>
      </c>
    </row>
    <row r="20" spans="1:10" x14ac:dyDescent="0.3">
      <c r="A20">
        <f>B16+B15*130</f>
        <v>59.8</v>
      </c>
      <c r="B20">
        <f>SQRT(1/5+(130-D9)^2/B12)*3.182</f>
        <v>1.5093551271983674</v>
      </c>
      <c r="G20">
        <v>2</v>
      </c>
      <c r="H20">
        <v>6.87</v>
      </c>
      <c r="I20">
        <v>7.8639999999999999</v>
      </c>
      <c r="J20">
        <f t="shared" si="3"/>
        <v>0.98803599999999958</v>
      </c>
    </row>
    <row r="21" spans="1:10" x14ac:dyDescent="0.3">
      <c r="A21">
        <v>59.8</v>
      </c>
      <c r="B21">
        <f>3.182*SQRT(1+1/5+(130-D9)^2/B12)</f>
        <v>3.5218286301295239</v>
      </c>
      <c r="G21">
        <v>2</v>
      </c>
      <c r="H21">
        <v>7.21</v>
      </c>
      <c r="I21">
        <v>7.8639999999999999</v>
      </c>
      <c r="J21">
        <f t="shared" si="3"/>
        <v>0.42771599999999987</v>
      </c>
    </row>
    <row r="22" spans="1:10" x14ac:dyDescent="0.3">
      <c r="G22">
        <v>2</v>
      </c>
      <c r="H22">
        <v>8.44</v>
      </c>
      <c r="I22">
        <v>7.8639999999999999</v>
      </c>
      <c r="J22">
        <f t="shared" si="3"/>
        <v>0.33177599999999957</v>
      </c>
    </row>
    <row r="23" spans="1:10" x14ac:dyDescent="0.3">
      <c r="G23">
        <v>2</v>
      </c>
      <c r="H23">
        <v>7.55</v>
      </c>
      <c r="I23">
        <v>7.8639999999999999</v>
      </c>
      <c r="J23">
        <f t="shared" si="3"/>
        <v>9.8596000000000031E-2</v>
      </c>
    </row>
    <row r="24" spans="1:10" x14ac:dyDescent="0.3">
      <c r="A24" t="s">
        <v>16</v>
      </c>
      <c r="B24">
        <v>0.78100000000000003</v>
      </c>
      <c r="G24">
        <v>3</v>
      </c>
      <c r="H24">
        <v>6.45</v>
      </c>
      <c r="I24">
        <f>AVERAGE(H24:H28)</f>
        <v>6.32</v>
      </c>
      <c r="J24">
        <f t="shared" si="3"/>
        <v>1.6899999999999971E-2</v>
      </c>
    </row>
    <row r="25" spans="1:10" x14ac:dyDescent="0.3">
      <c r="A25" t="s">
        <v>17</v>
      </c>
      <c r="B25">
        <f>SQRT(B24)</f>
        <v>0.88374204381142807</v>
      </c>
      <c r="G25">
        <v>3</v>
      </c>
      <c r="H25">
        <v>4.3499999999999996</v>
      </c>
      <c r="I25">
        <v>6.32</v>
      </c>
      <c r="J25">
        <f t="shared" si="3"/>
        <v>3.8809000000000027</v>
      </c>
    </row>
    <row r="26" spans="1:10" x14ac:dyDescent="0.3">
      <c r="A26" t="s">
        <v>18</v>
      </c>
      <c r="B26">
        <f>SQRT(B25*5/(1-B24))</f>
        <v>4.4918547384269338</v>
      </c>
      <c r="G26">
        <v>3</v>
      </c>
      <c r="H26">
        <v>5.58</v>
      </c>
      <c r="I26">
        <v>6.32</v>
      </c>
      <c r="J26">
        <f t="shared" si="3"/>
        <v>0.54760000000000031</v>
      </c>
    </row>
    <row r="27" spans="1:10" x14ac:dyDescent="0.3">
      <c r="G27">
        <v>3</v>
      </c>
      <c r="H27">
        <v>7.12</v>
      </c>
      <c r="I27">
        <v>6.32</v>
      </c>
      <c r="J27">
        <f t="shared" si="3"/>
        <v>0.63999999999999968</v>
      </c>
    </row>
    <row r="28" spans="1:10" x14ac:dyDescent="0.3">
      <c r="G28">
        <v>3</v>
      </c>
      <c r="H28">
        <v>8.1</v>
      </c>
      <c r="I28">
        <v>6.32</v>
      </c>
      <c r="J28">
        <f t="shared" si="3"/>
        <v>3.1683999999999979</v>
      </c>
    </row>
    <row r="29" spans="1:10" x14ac:dyDescent="0.3">
      <c r="C29">
        <v>2.2518299999999998E-3</v>
      </c>
      <c r="D29">
        <f>SQRT(C29)</f>
        <v>4.745345087556857E-2</v>
      </c>
      <c r="G29">
        <v>4</v>
      </c>
      <c r="H29">
        <v>5.15</v>
      </c>
      <c r="I29">
        <v>5.84</v>
      </c>
      <c r="J29">
        <f t="shared" si="3"/>
        <v>0.4760999999999993</v>
      </c>
    </row>
    <row r="30" spans="1:10" x14ac:dyDescent="0.3">
      <c r="G30">
        <v>4</v>
      </c>
      <c r="H30">
        <v>6.12</v>
      </c>
      <c r="I30">
        <v>5.84</v>
      </c>
      <c r="J30">
        <f t="shared" si="3"/>
        <v>7.8400000000000136E-2</v>
      </c>
    </row>
    <row r="31" spans="1:10" x14ac:dyDescent="0.3">
      <c r="G31">
        <v>4</v>
      </c>
      <c r="H31">
        <v>5.7</v>
      </c>
      <c r="I31">
        <v>5.84</v>
      </c>
      <c r="J31">
        <f t="shared" si="3"/>
        <v>1.9599999999999909E-2</v>
      </c>
    </row>
    <row r="32" spans="1:10" x14ac:dyDescent="0.3">
      <c r="G32">
        <v>4</v>
      </c>
      <c r="H32">
        <v>4.25</v>
      </c>
      <c r="I32">
        <v>5.84</v>
      </c>
      <c r="J32">
        <f t="shared" si="3"/>
        <v>2.5280999999999993</v>
      </c>
    </row>
    <row r="33" spans="7:10" x14ac:dyDescent="0.3">
      <c r="G33">
        <v>4</v>
      </c>
      <c r="H33">
        <v>7.98</v>
      </c>
      <c r="I33">
        <v>5.84</v>
      </c>
      <c r="J33">
        <f t="shared" si="3"/>
        <v>4.5796000000000028</v>
      </c>
    </row>
    <row r="34" spans="7:10" x14ac:dyDescent="0.3">
      <c r="I34" t="s">
        <v>25</v>
      </c>
      <c r="J34">
        <f>SUM(J9:J33)</f>
        <v>97.535520000000005</v>
      </c>
    </row>
    <row r="35" spans="7:10" x14ac:dyDescent="0.3">
      <c r="I35" t="s">
        <v>26</v>
      </c>
      <c r="J35">
        <f>116.606-J34</f>
        <v>19.070479999999989</v>
      </c>
    </row>
    <row r="37" spans="7:10" x14ac:dyDescent="0.3">
      <c r="I37" t="s">
        <v>27</v>
      </c>
      <c r="J37">
        <f>J35*20/(J34*3)</f>
        <v>1.3034895731660965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Lyric</dc:creator>
  <cp:lastModifiedBy>Lyric</cp:lastModifiedBy>
  <dcterms:created xsi:type="dcterms:W3CDTF">2015-06-05T18:17:20Z</dcterms:created>
  <dcterms:modified xsi:type="dcterms:W3CDTF">2020-05-13T07:51:33Z</dcterms:modified>
</cp:coreProperties>
</file>