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数理計画法実習\"/>
    </mc:Choice>
  </mc:AlternateContent>
  <xr:revisionPtr revIDLastSave="0" documentId="13_ncr:1_{57796773-2712-479B-B0E2-59DEBDAF4764}" xr6:coauthVersionLast="31" xr6:coauthVersionMax="31" xr10:uidLastSave="{00000000-0000-0000-0000-000000000000}"/>
  <bookViews>
    <workbookView xWindow="0" yWindow="0" windowWidth="20490" windowHeight="7455" activeTab="3" xr2:uid="{00000000-000D-0000-FFFF-FFFF00000000}"/>
  </bookViews>
  <sheets>
    <sheet name="輸送問題１" sheetId="1" r:id="rId1"/>
    <sheet name="輸送問題２" sheetId="2" r:id="rId2"/>
    <sheet name="ナップザック問題１" sheetId="3" r:id="rId3"/>
    <sheet name="ナップザック問題2_1" sheetId="5" r:id="rId4"/>
    <sheet name="ナップザック問題２_2" sheetId="4" r:id="rId5"/>
  </sheets>
  <definedNames>
    <definedName name="solver_adj" localSheetId="2" hidden="1">ナップザック問題１!$B$7:$K$7</definedName>
    <definedName name="solver_adj" localSheetId="3" hidden="1">ナップザック問題2_1!$B$7:$D$7</definedName>
    <definedName name="solver_adj" localSheetId="4" hidden="1">ナップザック問題２_2!$B$7:$D$7</definedName>
    <definedName name="solver_adj" localSheetId="0" hidden="1">輸送問題１!$B$11:$D$14</definedName>
    <definedName name="solver_adj" localSheetId="1" hidden="1">輸送問題２!$B$8:$E$9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lhs0" localSheetId="2" hidden="1">ナップザック問題１!$B$7</definedName>
    <definedName name="solver_lhs1" localSheetId="2" hidden="1">ナップザック問題１!$B$14</definedName>
    <definedName name="solver_lhs1" localSheetId="3" hidden="1">ナップザック問題2_1!$B$18</definedName>
    <definedName name="solver_lhs1" localSheetId="4" hidden="1">ナップザック問題２_2!$B$18</definedName>
    <definedName name="solver_lhs1" localSheetId="0" hidden="1">輸送問題１!$B$17</definedName>
    <definedName name="solver_lhs1" localSheetId="1" hidden="1">輸送問題２!$B$12</definedName>
    <definedName name="solver_lhs2" localSheetId="2" hidden="1">ナップザック問題１!$B$7:$K$7</definedName>
    <definedName name="solver_lhs2" localSheetId="3" hidden="1">ナップザック問題2_1!$B$19</definedName>
    <definedName name="solver_lhs2" localSheetId="4" hidden="1">ナップザック問題２_2!$B$18:$B$20</definedName>
    <definedName name="solver_lhs2" localSheetId="0" hidden="1">輸送問題１!$B$18</definedName>
    <definedName name="solver_lhs2" localSheetId="1" hidden="1">輸送問題２!$B$13</definedName>
    <definedName name="solver_lhs3" localSheetId="2" hidden="1">ナップザック問題１!$B$7:$K$7</definedName>
    <definedName name="solver_lhs3" localSheetId="3" hidden="1">ナップザック問題2_1!$B$20</definedName>
    <definedName name="solver_lhs3" localSheetId="4" hidden="1">ナップザック問題２_2!$B$18:$B$20</definedName>
    <definedName name="solver_lhs3" localSheetId="0" hidden="1">輸送問題１!$B$19</definedName>
    <definedName name="solver_lhs3" localSheetId="1" hidden="1">輸送問題２!$B$14</definedName>
    <definedName name="solver_lhs4" localSheetId="2" hidden="1">ナップザック問題１!$B$7:$K$7</definedName>
    <definedName name="solver_lhs4" localSheetId="3" hidden="1">ナップザック問題2_1!$B$21</definedName>
    <definedName name="solver_lhs4" localSheetId="4" hidden="1">ナップザック問題２_2!$B$19</definedName>
    <definedName name="solver_lhs4" localSheetId="0" hidden="1">輸送問題１!$B$20</definedName>
    <definedName name="solver_lhs4" localSheetId="1" hidden="1">輸送問題２!$B$15</definedName>
    <definedName name="solver_lhs5" localSheetId="3" hidden="1">ナップザック問題2_1!$B$7:$D$7</definedName>
    <definedName name="solver_lhs5" localSheetId="4" hidden="1">ナップザック問題２_2!$B$20</definedName>
    <definedName name="solver_lhs5" localSheetId="0" hidden="1">輸送問題１!$B$21</definedName>
    <definedName name="solver_lhs5" localSheetId="1" hidden="1">輸送問題２!$B$16</definedName>
    <definedName name="solver_lhs6" localSheetId="3" hidden="1">ナップザック問題2_1!$B$18:$B$20</definedName>
    <definedName name="solver_lhs6" localSheetId="4" hidden="1">ナップザック問題２_2!$B$21</definedName>
    <definedName name="solver_lhs6" localSheetId="0" hidden="1">輸送問題１!$B$22</definedName>
    <definedName name="solver_lhs6" localSheetId="1" hidden="1">輸送問題２!$B$17</definedName>
    <definedName name="solver_lhs7" localSheetId="3" hidden="1">ナップザック問題2_1!$B$18:$B$20</definedName>
    <definedName name="solver_lhs7" localSheetId="4" hidden="1">ナップザック問題２_2!$B$7:$D$7</definedName>
    <definedName name="solver_lhs7" localSheetId="0" hidden="1">輸送問題１!$B$23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0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0" hidden="1">2147483647</definedName>
    <definedName name="solver_nod" localSheetId="1" hidden="1">2147483647</definedName>
    <definedName name="solver_num" localSheetId="2" hidden="1">4</definedName>
    <definedName name="solver_num" localSheetId="3" hidden="1">5</definedName>
    <definedName name="solver_num" localSheetId="4" hidden="1">7</definedName>
    <definedName name="solver_num" localSheetId="0" hidden="1">7</definedName>
    <definedName name="solver_num" localSheetId="1" hidden="1">6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opt" localSheetId="2" hidden="1">ナップザック問題１!$B$15</definedName>
    <definedName name="solver_opt" localSheetId="3" hidden="1">ナップザック問題2_1!$B$17</definedName>
    <definedName name="solver_opt" localSheetId="4" hidden="1">ナップザック問題２_2!$B$17</definedName>
    <definedName name="solver_opt" localSheetId="0" hidden="1">輸送問題１!$F$22</definedName>
    <definedName name="solver_opt" localSheetId="1" hidden="1">輸送問題２!$B$18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0" hidden="1">2</definedName>
    <definedName name="solver_rbv" localSheetId="1" hidden="1">1</definedName>
    <definedName name="solver_rel0" localSheetId="2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0" hidden="1">1</definedName>
    <definedName name="solver_rel1" localSheetId="1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0" hidden="1">1</definedName>
    <definedName name="solver_rel2" localSheetId="1" hidden="1">1</definedName>
    <definedName name="solver_rel3" localSheetId="2" hidden="1">4</definedName>
    <definedName name="solver_rel3" localSheetId="3" hidden="1">1</definedName>
    <definedName name="solver_rel3" localSheetId="4" hidden="1">3</definedName>
    <definedName name="solver_rel3" localSheetId="0" hidden="1">1</definedName>
    <definedName name="solver_rel3" localSheetId="1" hidden="1">3</definedName>
    <definedName name="solver_rel4" localSheetId="2" hidden="1">3</definedName>
    <definedName name="solver_rel4" localSheetId="3" hidden="1">1</definedName>
    <definedName name="solver_rel4" localSheetId="4" hidden="1">1</definedName>
    <definedName name="solver_rel4" localSheetId="0" hidden="1">1</definedName>
    <definedName name="solver_rel4" localSheetId="1" hidden="1">3</definedName>
    <definedName name="solver_rel5" localSheetId="3" hidden="1">4</definedName>
    <definedName name="solver_rel5" localSheetId="4" hidden="1">1</definedName>
    <definedName name="solver_rel5" localSheetId="0" hidden="1">3</definedName>
    <definedName name="solver_rel5" localSheetId="1" hidden="1">3</definedName>
    <definedName name="solver_rel6" localSheetId="3" hidden="1">1</definedName>
    <definedName name="solver_rel6" localSheetId="4" hidden="1">1</definedName>
    <definedName name="solver_rel6" localSheetId="0" hidden="1">3</definedName>
    <definedName name="solver_rel6" localSheetId="1" hidden="1">3</definedName>
    <definedName name="solver_rel7" localSheetId="3" hidden="1">1</definedName>
    <definedName name="solver_rel7" localSheetId="4" hidden="1">4</definedName>
    <definedName name="solver_rel7" localSheetId="0" hidden="1">3</definedName>
    <definedName name="solver_rhs1" localSheetId="2" hidden="1">ナップザック問題１!$B$10</definedName>
    <definedName name="solver_rhs1" localSheetId="3" hidden="1">ナップザック問題2_1!$B$12</definedName>
    <definedName name="solver_rhs1" localSheetId="4" hidden="1">ナップザック問題２_2!$B$12</definedName>
    <definedName name="solver_rhs1" localSheetId="0" hidden="1">輸送問題１!$F$3</definedName>
    <definedName name="solver_rhs1" localSheetId="1" hidden="1">輸送問題２!$G$3</definedName>
    <definedName name="solver_rhs2" localSheetId="2" hidden="1">1</definedName>
    <definedName name="solver_rhs2" localSheetId="3" hidden="1">ナップザック問題2_1!$B$13</definedName>
    <definedName name="solver_rhs2" localSheetId="4" hidden="1">3</definedName>
    <definedName name="solver_rhs2" localSheetId="0" hidden="1">輸送問題１!$F$4</definedName>
    <definedName name="solver_rhs2" localSheetId="1" hidden="1">輸送問題２!$G$4</definedName>
    <definedName name="solver_rhs3" localSheetId="2" hidden="1">整数</definedName>
    <definedName name="solver_rhs3" localSheetId="3" hidden="1">ナップザック問題2_1!$B$14</definedName>
    <definedName name="solver_rhs3" localSheetId="4" hidden="1">-3</definedName>
    <definedName name="solver_rhs3" localSheetId="0" hidden="1">輸送問題１!$F$5</definedName>
    <definedName name="solver_rhs3" localSheetId="1" hidden="1">輸送問題２!$C$5</definedName>
    <definedName name="solver_rhs4" localSheetId="2" hidden="1">0</definedName>
    <definedName name="solver_rhs4" localSheetId="3" hidden="1">ナップザック問題2_1!$B$15</definedName>
    <definedName name="solver_rhs4" localSheetId="4" hidden="1">ナップザック問題２_2!$B$13</definedName>
    <definedName name="solver_rhs4" localSheetId="0" hidden="1">輸送問題１!$F$6</definedName>
    <definedName name="solver_rhs4" localSheetId="1" hidden="1">輸送問題２!$D$5</definedName>
    <definedName name="solver_rhs5" localSheetId="3" hidden="1">整数</definedName>
    <definedName name="solver_rhs5" localSheetId="4" hidden="1">ナップザック問題２_2!$B$14</definedName>
    <definedName name="solver_rhs5" localSheetId="0" hidden="1">輸送問題１!$C$7</definedName>
    <definedName name="solver_rhs5" localSheetId="1" hidden="1">輸送問題２!$E$5</definedName>
    <definedName name="solver_rhs6" localSheetId="3" hidden="1">3</definedName>
    <definedName name="solver_rhs6" localSheetId="4" hidden="1">ナップザック問題２_2!$B$15</definedName>
    <definedName name="solver_rhs6" localSheetId="0" hidden="1">輸送問題１!$D$7</definedName>
    <definedName name="solver_rhs6" localSheetId="1" hidden="1">輸送問題２!$F$5</definedName>
    <definedName name="solver_rhs7" localSheetId="3" hidden="1">3</definedName>
    <definedName name="solver_rhs7" localSheetId="4" hidden="1">整数</definedName>
    <definedName name="solver_rhs7" localSheetId="0" hidden="1">輸送問題１!$E$7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0" hidden="1">0.01</definedName>
    <definedName name="solver_tol" localSheetId="1" hidden="1">0.01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0" hidden="1">3</definedName>
    <definedName name="solver_ver" localSheetId="1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5" l="1"/>
  <c r="A30" i="5"/>
  <c r="A29" i="5" a="1"/>
  <c r="A29" i="5" s="1"/>
  <c r="A24" i="5"/>
  <c r="B20" i="5"/>
  <c r="A27" i="5" s="1"/>
  <c r="B19" i="5"/>
  <c r="A26" i="5" s="1"/>
  <c r="B18" i="5"/>
  <c r="A25" i="5" s="1"/>
  <c r="B21" i="5"/>
  <c r="A28" i="5" s="1"/>
  <c r="D8" i="5"/>
  <c r="C8" i="5"/>
  <c r="B8" i="5"/>
  <c r="A33" i="4"/>
  <c r="A32" i="4"/>
  <c r="A31" i="4" a="1"/>
  <c r="A31" i="4" s="1"/>
  <c r="A27" i="4" a="1"/>
  <c r="A26" i="4" a="1"/>
  <c r="A24" i="4"/>
  <c r="B20" i="4"/>
  <c r="A29" i="4" s="1"/>
  <c r="B19" i="4"/>
  <c r="A28" i="4" s="1"/>
  <c r="B18" i="4"/>
  <c r="A25" i="4" s="1"/>
  <c r="B17" i="5" l="1"/>
  <c r="A23" i="5" s="1"/>
  <c r="A27" i="4"/>
  <c r="A26" i="4"/>
  <c r="D8" i="4"/>
  <c r="B8" i="4"/>
  <c r="C8" i="4"/>
  <c r="B21" i="4"/>
  <c r="A30" i="4" s="1"/>
  <c r="A24" i="3"/>
  <c r="A23" i="3"/>
  <c r="A22" i="3" a="1"/>
  <c r="A22" i="3"/>
  <c r="A21" i="3" a="1"/>
  <c r="A21" i="3" s="1"/>
  <c r="A20" i="3" a="1"/>
  <c r="A20" i="3"/>
  <c r="A18" i="3"/>
  <c r="A17" i="3"/>
  <c r="B15" i="3"/>
  <c r="B14" i="3"/>
  <c r="A19" i="3" s="1"/>
  <c r="A29" i="2"/>
  <c r="A28" i="2"/>
  <c r="A21" i="2"/>
  <c r="B14" i="2"/>
  <c r="A24" i="2" s="1"/>
  <c r="B18" i="2"/>
  <c r="A20" i="2" s="1"/>
  <c r="B17" i="2"/>
  <c r="A27" i="2" s="1"/>
  <c r="B16" i="2"/>
  <c r="A26" i="2" s="1"/>
  <c r="B15" i="2"/>
  <c r="A25" i="2" s="1"/>
  <c r="B13" i="2"/>
  <c r="A23" i="2" s="1"/>
  <c r="B12" i="2"/>
  <c r="A22" i="2" s="1"/>
  <c r="A36" i="1"/>
  <c r="A35" i="1"/>
  <c r="A34" i="1"/>
  <c r="A33" i="1"/>
  <c r="A30" i="1"/>
  <c r="A29" i="1"/>
  <c r="A27" i="1"/>
  <c r="B24" i="1"/>
  <c r="A26" i="1" s="1"/>
  <c r="B23" i="1"/>
  <c r="B22" i="1"/>
  <c r="B21" i="1"/>
  <c r="A32" i="1" s="1"/>
  <c r="B20" i="1"/>
  <c r="A31" i="1" s="1"/>
  <c r="B19" i="1"/>
  <c r="B18" i="1"/>
  <c r="B17" i="1"/>
  <c r="A28" i="1" s="1"/>
  <c r="B17" i="4" l="1"/>
  <c r="A23" i="4" s="1"/>
</calcChain>
</file>

<file path=xl/sharedStrings.xml><?xml version="1.0" encoding="utf-8"?>
<sst xmlns="http://schemas.openxmlformats.org/spreadsheetml/2006/main" count="135" uniqueCount="79">
  <si>
    <t>都市</t>
    <rPh sb="0" eb="2">
      <t>トシ</t>
    </rPh>
    <phoneticPr fontId="1"/>
  </si>
  <si>
    <t>工場</t>
    <rPh sb="0" eb="2">
      <t>コウジョウ</t>
    </rPh>
    <phoneticPr fontId="1"/>
  </si>
  <si>
    <t>c1</t>
    <phoneticPr fontId="1"/>
  </si>
  <si>
    <t>c2</t>
    <phoneticPr fontId="1"/>
  </si>
  <si>
    <t>c3</t>
    <phoneticPr fontId="1"/>
  </si>
  <si>
    <t>在庫量</t>
    <rPh sb="0" eb="3">
      <t>ザイコリョウ</t>
    </rPh>
    <phoneticPr fontId="1"/>
  </si>
  <si>
    <t>F1</t>
    <phoneticPr fontId="1"/>
  </si>
  <si>
    <t>F2</t>
    <phoneticPr fontId="1"/>
  </si>
  <si>
    <t>F3</t>
    <phoneticPr fontId="1"/>
  </si>
  <si>
    <t>F4</t>
    <phoneticPr fontId="1"/>
  </si>
  <si>
    <t>需要量</t>
    <rPh sb="0" eb="2">
      <t>ジュヨウ</t>
    </rPh>
    <rPh sb="2" eb="3">
      <t>リョウ</t>
    </rPh>
    <phoneticPr fontId="1"/>
  </si>
  <si>
    <t>出荷量</t>
    <rPh sb="0" eb="2">
      <t>シュッカ</t>
    </rPh>
    <rPh sb="2" eb="3">
      <t>リョウ</t>
    </rPh>
    <phoneticPr fontId="1"/>
  </si>
  <si>
    <t>C1</t>
    <phoneticPr fontId="1"/>
  </si>
  <si>
    <t>C2</t>
    <phoneticPr fontId="1"/>
  </si>
  <si>
    <t>C3</t>
    <phoneticPr fontId="1"/>
  </si>
  <si>
    <t>制限</t>
    <rPh sb="0" eb="2">
      <t>セイゲン</t>
    </rPh>
    <phoneticPr fontId="1"/>
  </si>
  <si>
    <t>C3需要量</t>
    <rPh sb="2" eb="4">
      <t>ジュヨウ</t>
    </rPh>
    <rPh sb="4" eb="5">
      <t>リョウ</t>
    </rPh>
    <phoneticPr fontId="1"/>
  </si>
  <si>
    <t>F1総出荷</t>
    <rPh sb="2" eb="5">
      <t>ソウシュッカ</t>
    </rPh>
    <phoneticPr fontId="1"/>
  </si>
  <si>
    <t>F2総出荷</t>
    <rPh sb="2" eb="5">
      <t>ソウシュッカ</t>
    </rPh>
    <phoneticPr fontId="1"/>
  </si>
  <si>
    <t>F3総出荷</t>
    <rPh sb="2" eb="5">
      <t>ソウシュッカ</t>
    </rPh>
    <phoneticPr fontId="1"/>
  </si>
  <si>
    <t>F4総出荷</t>
    <rPh sb="2" eb="5">
      <t>ソウシュッカ</t>
    </rPh>
    <phoneticPr fontId="1"/>
  </si>
  <si>
    <t>C1受取量</t>
    <rPh sb="2" eb="4">
      <t>ウケトリ</t>
    </rPh>
    <rPh sb="4" eb="5">
      <t>リョウ</t>
    </rPh>
    <phoneticPr fontId="1"/>
  </si>
  <si>
    <t>C2受取量</t>
    <rPh sb="2" eb="4">
      <t>ウケトリ</t>
    </rPh>
    <rPh sb="4" eb="5">
      <t>リョウ</t>
    </rPh>
    <phoneticPr fontId="1"/>
  </si>
  <si>
    <t>総費用</t>
    <rPh sb="0" eb="3">
      <t>ソウヒヨウ</t>
    </rPh>
    <phoneticPr fontId="1"/>
  </si>
  <si>
    <t>消費国</t>
    <rPh sb="0" eb="2">
      <t>ショウヒ</t>
    </rPh>
    <rPh sb="2" eb="3">
      <t>コク</t>
    </rPh>
    <phoneticPr fontId="1"/>
  </si>
  <si>
    <t>生産国</t>
    <rPh sb="0" eb="3">
      <t>セイサンコク</t>
    </rPh>
    <phoneticPr fontId="1"/>
  </si>
  <si>
    <t>b1</t>
    <phoneticPr fontId="1"/>
  </si>
  <si>
    <t>b2</t>
    <phoneticPr fontId="1"/>
  </si>
  <si>
    <t>b3</t>
    <phoneticPr fontId="1"/>
  </si>
  <si>
    <t>b4</t>
    <phoneticPr fontId="1"/>
  </si>
  <si>
    <t>供給量</t>
    <rPh sb="0" eb="2">
      <t>キョウキュウ</t>
    </rPh>
    <rPh sb="2" eb="3">
      <t>リョウ</t>
    </rPh>
    <phoneticPr fontId="1"/>
  </si>
  <si>
    <t>a1</t>
    <phoneticPr fontId="1"/>
  </si>
  <si>
    <t>a2</t>
    <phoneticPr fontId="1"/>
  </si>
  <si>
    <t>輸送量</t>
    <rPh sb="0" eb="3">
      <t>ユソウリョウ</t>
    </rPh>
    <phoneticPr fontId="1"/>
  </si>
  <si>
    <t>a1供給量</t>
    <rPh sb="2" eb="4">
      <t>キョウキュウ</t>
    </rPh>
    <rPh sb="4" eb="5">
      <t>リョウ</t>
    </rPh>
    <phoneticPr fontId="1"/>
  </si>
  <si>
    <t>a2供給量</t>
    <rPh sb="2" eb="4">
      <t>キョウキュウ</t>
    </rPh>
    <rPh sb="4" eb="5">
      <t>リョウ</t>
    </rPh>
    <phoneticPr fontId="1"/>
  </si>
  <si>
    <t>b1需要量</t>
    <rPh sb="2" eb="4">
      <t>ジュヨウ</t>
    </rPh>
    <rPh sb="4" eb="5">
      <t>リョウ</t>
    </rPh>
    <phoneticPr fontId="1"/>
  </si>
  <si>
    <t>b2需要量</t>
    <rPh sb="2" eb="4">
      <t>ジュヨウ</t>
    </rPh>
    <rPh sb="4" eb="5">
      <t>リョウ</t>
    </rPh>
    <phoneticPr fontId="1"/>
  </si>
  <si>
    <t>b3需要量</t>
    <rPh sb="2" eb="4">
      <t>ジュヨウ</t>
    </rPh>
    <rPh sb="4" eb="5">
      <t>リョウ</t>
    </rPh>
    <phoneticPr fontId="1"/>
  </si>
  <si>
    <t>b4需要量</t>
    <rPh sb="2" eb="4">
      <t>ジュヨウ</t>
    </rPh>
    <rPh sb="4" eb="5">
      <t>リョウ</t>
    </rPh>
    <phoneticPr fontId="1"/>
  </si>
  <si>
    <t>総コスト</t>
    <rPh sb="0" eb="1">
      <t>ソウ</t>
    </rPh>
    <phoneticPr fontId="1"/>
  </si>
  <si>
    <t>企画</t>
    <rPh sb="0" eb="2">
      <t>キカク</t>
    </rPh>
    <phoneticPr fontId="1"/>
  </si>
  <si>
    <t>効果</t>
    <rPh sb="0" eb="2">
      <t>コウカ</t>
    </rPh>
    <phoneticPr fontId="1"/>
  </si>
  <si>
    <t>費用</t>
    <rPh sb="0" eb="2">
      <t>ヒヨウ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</si>
  <si>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</si>
  <si>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</si>
  <si>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</si>
  <si>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</si>
  <si>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</si>
  <si>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</si>
  <si>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</si>
  <si>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</si>
  <si>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</si>
  <si>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</si>
  <si>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可決</t>
    <rPh sb="0" eb="2">
      <t>カケツ</t>
    </rPh>
    <phoneticPr fontId="1"/>
  </si>
  <si>
    <t>総効果</t>
    <rPh sb="0" eb="1">
      <t>ソウ</t>
    </rPh>
    <rPh sb="1" eb="3">
      <t>コウカ</t>
    </rPh>
    <phoneticPr fontId="1"/>
  </si>
  <si>
    <t>採用費採用</t>
    <rPh sb="0" eb="2">
      <t>サイヨウ</t>
    </rPh>
    <rPh sb="2" eb="3">
      <t>ヒ</t>
    </rPh>
    <rPh sb="3" eb="5">
      <t>サイヨウ</t>
    </rPh>
    <phoneticPr fontId="1"/>
  </si>
  <si>
    <t>最大化</t>
    <rPh sb="0" eb="3">
      <t>サイダイカ</t>
    </rPh>
    <phoneticPr fontId="1"/>
  </si>
  <si>
    <t>実際</t>
    <rPh sb="0" eb="2">
      <t>ジッサイ</t>
    </rPh>
    <phoneticPr fontId="1"/>
  </si>
  <si>
    <t>A社</t>
    <rPh sb="1" eb="2">
      <t>シャ</t>
    </rPh>
    <phoneticPr fontId="1"/>
  </si>
  <si>
    <t>S社</t>
    <rPh sb="1" eb="2">
      <t>シャ</t>
    </rPh>
    <phoneticPr fontId="1"/>
  </si>
  <si>
    <t>H社</t>
    <rPh sb="1" eb="2">
      <t>シャ</t>
    </rPh>
    <phoneticPr fontId="1"/>
  </si>
  <si>
    <t>固定費用</t>
    <rPh sb="0" eb="2">
      <t>コテイ</t>
    </rPh>
    <rPh sb="2" eb="4">
      <t>ヒヨウ</t>
    </rPh>
    <phoneticPr fontId="1"/>
  </si>
  <si>
    <t>利益/一万枚</t>
    <rPh sb="0" eb="2">
      <t>リエキ</t>
    </rPh>
    <rPh sb="3" eb="6">
      <t>イチマンマイ</t>
    </rPh>
    <phoneticPr fontId="1"/>
  </si>
  <si>
    <t>注文数</t>
    <rPh sb="0" eb="3">
      <t>チュウモンスウ</t>
    </rPh>
    <phoneticPr fontId="1"/>
  </si>
  <si>
    <t>(~100万)</t>
    <rPh sb="5" eb="6">
      <t>マン</t>
    </rPh>
    <phoneticPr fontId="1"/>
  </si>
  <si>
    <t>(~万)</t>
    <rPh sb="2" eb="3">
      <t>ヨロズ</t>
    </rPh>
    <phoneticPr fontId="1"/>
  </si>
  <si>
    <t>生産量</t>
    <rPh sb="0" eb="2">
      <t>セイサン</t>
    </rPh>
    <rPh sb="2" eb="3">
      <t>リョウ</t>
    </rPh>
    <phoneticPr fontId="1"/>
  </si>
  <si>
    <t>総利益</t>
    <rPh sb="0" eb="3">
      <t>ソウリエキ</t>
    </rPh>
    <phoneticPr fontId="1"/>
  </si>
  <si>
    <t>MAX</t>
    <phoneticPr fontId="1"/>
  </si>
  <si>
    <t>生産上限</t>
    <rPh sb="0" eb="2">
      <t>セイサン</t>
    </rPh>
    <rPh sb="2" eb="4">
      <t>ジョウゲン</t>
    </rPh>
    <phoneticPr fontId="1"/>
  </si>
  <si>
    <t>総生産</t>
    <rPh sb="0" eb="3">
      <t>ソウセイサン</t>
    </rPh>
    <phoneticPr fontId="1"/>
  </si>
  <si>
    <t>生産可否</t>
    <rPh sb="0" eb="2">
      <t>セイサン</t>
    </rPh>
    <rPh sb="2" eb="4">
      <t>カヒ</t>
    </rPh>
    <phoneticPr fontId="1"/>
  </si>
  <si>
    <t>A社上限</t>
    <rPh sb="1" eb="2">
      <t>シャ</t>
    </rPh>
    <rPh sb="2" eb="4">
      <t>ジョウゲン</t>
    </rPh>
    <phoneticPr fontId="1"/>
  </si>
  <si>
    <t>S社上限</t>
    <rPh sb="1" eb="2">
      <t>シャ</t>
    </rPh>
    <rPh sb="2" eb="4">
      <t>ジョウゲン</t>
    </rPh>
    <phoneticPr fontId="1"/>
  </si>
  <si>
    <t>H社上限</t>
    <rPh sb="1" eb="2">
      <t>シャ</t>
    </rPh>
    <rPh sb="2" eb="4">
      <t>ジョウゲン</t>
    </rPh>
    <phoneticPr fontId="1"/>
  </si>
  <si>
    <t>|A-S|</t>
    <phoneticPr fontId="1"/>
  </si>
  <si>
    <t>|S-H|</t>
    <phoneticPr fontId="1"/>
  </si>
  <si>
    <t>|A-H|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</si>
</sst>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 diagonalDown="1">
      <left/>
      <right/>
      <top/>
      <bottom style="thin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7" workbookViewId="0">
      <selection activeCell="E25" sqref="E25"/>
    </sheetView>
  </sheetViews>
  <sheetFormatPr defaultRowHeight="18.75" x14ac:dyDescent="0.4"/>
  <sheetData>
    <row r="1" spans="1:6" x14ac:dyDescent="0.4">
      <c r="A1" s="2"/>
      <c r="B1" s="6" t="s">
        <v>0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4">
      <c r="A2" s="4" t="s">
        <v>1</v>
      </c>
      <c r="B2" s="7"/>
      <c r="C2" s="9"/>
      <c r="D2" s="9"/>
      <c r="E2" s="9"/>
      <c r="F2" s="9"/>
    </row>
    <row r="3" spans="1:6" x14ac:dyDescent="0.4">
      <c r="A3" s="9" t="s">
        <v>6</v>
      </c>
      <c r="B3" s="9"/>
      <c r="C3" s="1">
        <v>7</v>
      </c>
      <c r="D3" s="1">
        <v>4</v>
      </c>
      <c r="E3" s="1">
        <v>3</v>
      </c>
      <c r="F3" s="1">
        <v>150</v>
      </c>
    </row>
    <row r="4" spans="1:6" x14ac:dyDescent="0.4">
      <c r="A4" s="9" t="s">
        <v>7</v>
      </c>
      <c r="B4" s="9"/>
      <c r="C4" s="1">
        <v>3</v>
      </c>
      <c r="D4" s="1">
        <v>7</v>
      </c>
      <c r="E4" s="1">
        <v>3</v>
      </c>
      <c r="F4" s="1">
        <v>200</v>
      </c>
    </row>
    <row r="5" spans="1:6" x14ac:dyDescent="0.4">
      <c r="A5" s="9" t="s">
        <v>8</v>
      </c>
      <c r="B5" s="9"/>
      <c r="C5" s="1">
        <v>1</v>
      </c>
      <c r="D5" s="1">
        <v>6</v>
      </c>
      <c r="E5" s="1">
        <v>4</v>
      </c>
      <c r="F5" s="1">
        <v>135</v>
      </c>
    </row>
    <row r="6" spans="1:6" x14ac:dyDescent="0.4">
      <c r="A6" s="9" t="s">
        <v>9</v>
      </c>
      <c r="B6" s="9"/>
      <c r="C6" s="1">
        <v>5</v>
      </c>
      <c r="D6" s="1">
        <v>8</v>
      </c>
      <c r="E6" s="1">
        <v>2</v>
      </c>
      <c r="F6" s="1">
        <v>50</v>
      </c>
    </row>
    <row r="7" spans="1:6" x14ac:dyDescent="0.4">
      <c r="A7" s="9" t="s">
        <v>10</v>
      </c>
      <c r="B7" s="9"/>
      <c r="C7" s="1">
        <v>100</v>
      </c>
      <c r="D7" s="1">
        <v>250</v>
      </c>
      <c r="E7" s="1">
        <v>145</v>
      </c>
      <c r="F7" s="1"/>
    </row>
    <row r="9" spans="1:6" x14ac:dyDescent="0.4">
      <c r="A9" t="s">
        <v>11</v>
      </c>
    </row>
    <row r="10" spans="1:6" x14ac:dyDescent="0.4">
      <c r="A10" s="1"/>
      <c r="B10" s="1" t="s">
        <v>12</v>
      </c>
      <c r="C10" s="1" t="s">
        <v>13</v>
      </c>
      <c r="D10" s="1" t="s">
        <v>14</v>
      </c>
    </row>
    <row r="11" spans="1:6" x14ac:dyDescent="0.4">
      <c r="A11" s="1" t="s">
        <v>6</v>
      </c>
      <c r="B11" s="1">
        <v>0</v>
      </c>
      <c r="C11" s="1">
        <v>150</v>
      </c>
      <c r="D11" s="1">
        <v>0</v>
      </c>
    </row>
    <row r="12" spans="1:6" x14ac:dyDescent="0.4">
      <c r="A12" s="1" t="s">
        <v>7</v>
      </c>
      <c r="B12" s="1">
        <v>0</v>
      </c>
      <c r="C12" s="1">
        <v>65</v>
      </c>
      <c r="D12" s="1">
        <v>95.000000000000043</v>
      </c>
    </row>
    <row r="13" spans="1:6" x14ac:dyDescent="0.4">
      <c r="A13" s="1" t="s">
        <v>8</v>
      </c>
      <c r="B13" s="1">
        <v>100</v>
      </c>
      <c r="C13" s="1">
        <v>35.000000000000028</v>
      </c>
      <c r="D13" s="1">
        <v>0</v>
      </c>
    </row>
    <row r="14" spans="1:6" x14ac:dyDescent="0.4">
      <c r="A14" s="1" t="s">
        <v>9</v>
      </c>
      <c r="B14" s="1">
        <v>0</v>
      </c>
      <c r="C14" s="1">
        <v>0</v>
      </c>
      <c r="D14" s="1">
        <v>49.999999999999993</v>
      </c>
    </row>
    <row r="16" spans="1:6" x14ac:dyDescent="0.4">
      <c r="A16" t="s">
        <v>15</v>
      </c>
    </row>
    <row r="17" spans="1:2" x14ac:dyDescent="0.4">
      <c r="A17" s="1" t="s">
        <v>17</v>
      </c>
      <c r="B17" s="1">
        <f>B11+C11+D11</f>
        <v>150</v>
      </c>
    </row>
    <row r="18" spans="1:2" x14ac:dyDescent="0.4">
      <c r="A18" s="1" t="s">
        <v>18</v>
      </c>
      <c r="B18" s="1">
        <f>B12+C12+D12</f>
        <v>160.00000000000006</v>
      </c>
    </row>
    <row r="19" spans="1:2" x14ac:dyDescent="0.4">
      <c r="A19" s="1" t="s">
        <v>19</v>
      </c>
      <c r="B19" s="1">
        <f>B13+C13+D13</f>
        <v>135.00000000000003</v>
      </c>
    </row>
    <row r="20" spans="1:2" x14ac:dyDescent="0.4">
      <c r="A20" s="1" t="s">
        <v>20</v>
      </c>
      <c r="B20" s="1">
        <f>B14+C14+D14</f>
        <v>49.999999999999993</v>
      </c>
    </row>
    <row r="21" spans="1:2" x14ac:dyDescent="0.4">
      <c r="A21" s="1" t="s">
        <v>21</v>
      </c>
      <c r="B21" s="1">
        <f>B11+B12+B13+B14</f>
        <v>100</v>
      </c>
    </row>
    <row r="22" spans="1:2" x14ac:dyDescent="0.4">
      <c r="A22" s="1" t="s">
        <v>22</v>
      </c>
      <c r="B22" s="1">
        <f>C11+C12+C13+C14</f>
        <v>250.00000000000003</v>
      </c>
    </row>
    <row r="23" spans="1:2" x14ac:dyDescent="0.4">
      <c r="A23" s="1" t="s">
        <v>16</v>
      </c>
      <c r="B23" s="1">
        <f>D11+D12+D13+D14</f>
        <v>145.00000000000003</v>
      </c>
    </row>
    <row r="24" spans="1:2" x14ac:dyDescent="0.4">
      <c r="A24" s="8" t="s">
        <v>23</v>
      </c>
      <c r="B24" s="1">
        <f>C3*B11+C4*B12+C5*B13+C6*B14+D3*C11+D4*C12+D5*C13+D6*C14+E3*D11+E4*D12+E5*D13+E6*D14</f>
        <v>1750.0000000000005</v>
      </c>
    </row>
    <row r="26" spans="1:2" x14ac:dyDescent="0.4">
      <c r="A26">
        <f>MIN($B$24)</f>
        <v>1750.0000000000005</v>
      </c>
    </row>
    <row r="27" spans="1:2" x14ac:dyDescent="0.4">
      <c r="A27">
        <f>COUNT($B$11:$D$14)</f>
        <v>12</v>
      </c>
    </row>
    <row r="28" spans="1:2" x14ac:dyDescent="0.4">
      <c r="A28" t="b">
        <f>$B$17&lt;=$F$3</f>
        <v>1</v>
      </c>
    </row>
    <row r="29" spans="1:2" x14ac:dyDescent="0.4">
      <c r="A29" t="b">
        <f>$B$18&lt;=$F$4</f>
        <v>1</v>
      </c>
    </row>
    <row r="30" spans="1:2" x14ac:dyDescent="0.4">
      <c r="A30" t="b">
        <f>$B$19&lt;=$F$5</f>
        <v>1</v>
      </c>
    </row>
    <row r="31" spans="1:2" x14ac:dyDescent="0.4">
      <c r="A31" t="b">
        <f>$B$20&lt;=$F$6</f>
        <v>1</v>
      </c>
    </row>
    <row r="32" spans="1:2" x14ac:dyDescent="0.4">
      <c r="A32" t="b">
        <f>$B$21&gt;=$C$7</f>
        <v>1</v>
      </c>
    </row>
    <row r="33" spans="1:1" x14ac:dyDescent="0.4">
      <c r="A33" t="b">
        <f>$B$22&gt;=$D$7</f>
        <v>1</v>
      </c>
    </row>
    <row r="34" spans="1:1" x14ac:dyDescent="0.4">
      <c r="A34" t="b">
        <f>$B$23&gt;=$E$7</f>
        <v>1</v>
      </c>
    </row>
    <row r="35" spans="1:1" x14ac:dyDescent="0.4">
      <c r="A35">
        <f>{32767,32767,0.000001,0.01,FALSE,FALSE,FALSE,1,2,1,0.0001,TRUE}</f>
        <v>32767</v>
      </c>
    </row>
    <row r="36" spans="1:1" x14ac:dyDescent="0.4">
      <c r="A36">
        <f>{0,0,1,100,0,FALSE,FALSE,0.075,0,0,FALSE,30}</f>
        <v>0</v>
      </c>
    </row>
  </sheetData>
  <mergeCells count="9">
    <mergeCell ref="A6:B6"/>
    <mergeCell ref="A7:B7"/>
    <mergeCell ref="C1:C2"/>
    <mergeCell ref="D1:D2"/>
    <mergeCell ref="E1:E2"/>
    <mergeCell ref="F1:F2"/>
    <mergeCell ref="A3:B3"/>
    <mergeCell ref="A4:B4"/>
    <mergeCell ref="A5:B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opLeftCell="A7" workbookViewId="0">
      <selection activeCell="B13" sqref="B13"/>
    </sheetView>
  </sheetViews>
  <sheetFormatPr defaultRowHeight="18.75" x14ac:dyDescent="0.4"/>
  <cols>
    <col min="2" max="2" width="9.375" bestFit="1" customWidth="1"/>
  </cols>
  <sheetData>
    <row r="1" spans="1:7" x14ac:dyDescent="0.4">
      <c r="A1" s="2"/>
      <c r="B1" s="3" t="s">
        <v>24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 spans="1:7" x14ac:dyDescent="0.4">
      <c r="A2" s="4" t="s">
        <v>25</v>
      </c>
      <c r="B2" s="5"/>
      <c r="C2" s="9"/>
      <c r="D2" s="9"/>
      <c r="E2" s="9"/>
      <c r="F2" s="9"/>
      <c r="G2" s="9"/>
    </row>
    <row r="3" spans="1:7" x14ac:dyDescent="0.4">
      <c r="A3" s="9" t="s">
        <v>31</v>
      </c>
      <c r="B3" s="9"/>
      <c r="C3" s="1">
        <v>6</v>
      </c>
      <c r="D3" s="1">
        <v>7</v>
      </c>
      <c r="E3" s="1">
        <v>3</v>
      </c>
      <c r="F3" s="1">
        <v>7</v>
      </c>
      <c r="G3" s="1">
        <v>100</v>
      </c>
    </row>
    <row r="4" spans="1:7" x14ac:dyDescent="0.4">
      <c r="A4" s="9" t="s">
        <v>32</v>
      </c>
      <c r="B4" s="9"/>
      <c r="C4" s="1">
        <v>8</v>
      </c>
      <c r="D4" s="1">
        <v>3</v>
      </c>
      <c r="E4" s="1">
        <v>6</v>
      </c>
      <c r="F4" s="1">
        <v>5</v>
      </c>
      <c r="G4" s="1">
        <v>250</v>
      </c>
    </row>
    <row r="5" spans="1:7" x14ac:dyDescent="0.4">
      <c r="A5" s="9" t="s">
        <v>10</v>
      </c>
      <c r="B5" s="9"/>
      <c r="C5" s="1">
        <v>30</v>
      </c>
      <c r="D5" s="1">
        <v>120</v>
      </c>
      <c r="E5" s="1">
        <v>50</v>
      </c>
      <c r="F5" s="1">
        <v>150</v>
      </c>
      <c r="G5" s="1"/>
    </row>
    <row r="7" spans="1:7" x14ac:dyDescent="0.4">
      <c r="A7" s="1" t="s">
        <v>33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7" x14ac:dyDescent="0.4">
      <c r="A8" s="1" t="s">
        <v>31</v>
      </c>
      <c r="B8" s="1">
        <v>30</v>
      </c>
      <c r="C8" s="1">
        <v>0</v>
      </c>
      <c r="D8" s="1">
        <v>49.999999999999986</v>
      </c>
      <c r="E8" s="1">
        <v>20.000000000000014</v>
      </c>
    </row>
    <row r="9" spans="1:7" x14ac:dyDescent="0.4">
      <c r="A9" s="1" t="s">
        <v>32</v>
      </c>
      <c r="B9" s="1">
        <v>0</v>
      </c>
      <c r="C9" s="1">
        <v>120</v>
      </c>
      <c r="D9" s="1">
        <v>0</v>
      </c>
      <c r="E9" s="1">
        <v>130</v>
      </c>
    </row>
    <row r="11" spans="1:7" x14ac:dyDescent="0.4">
      <c r="A11" t="s">
        <v>15</v>
      </c>
    </row>
    <row r="12" spans="1:7" x14ac:dyDescent="0.4">
      <c r="A12" s="1" t="s">
        <v>34</v>
      </c>
      <c r="B12" s="1">
        <f>B8+C8+D8+E8</f>
        <v>100</v>
      </c>
    </row>
    <row r="13" spans="1:7" x14ac:dyDescent="0.4">
      <c r="A13" s="1" t="s">
        <v>35</v>
      </c>
      <c r="B13" s="1">
        <f>SUM(B9:E9)</f>
        <v>250</v>
      </c>
    </row>
    <row r="14" spans="1:7" x14ac:dyDescent="0.4">
      <c r="A14" s="1" t="s">
        <v>36</v>
      </c>
      <c r="B14" s="1">
        <f>B8+B9</f>
        <v>30</v>
      </c>
    </row>
    <row r="15" spans="1:7" x14ac:dyDescent="0.4">
      <c r="A15" s="1" t="s">
        <v>37</v>
      </c>
      <c r="B15" s="1">
        <f>C8+C9</f>
        <v>120</v>
      </c>
    </row>
    <row r="16" spans="1:7" x14ac:dyDescent="0.4">
      <c r="A16" s="1" t="s">
        <v>38</v>
      </c>
      <c r="B16" s="1">
        <f>D8+D9</f>
        <v>49.999999999999986</v>
      </c>
    </row>
    <row r="17" spans="1:2" x14ac:dyDescent="0.4">
      <c r="A17" s="1" t="s">
        <v>39</v>
      </c>
      <c r="B17" s="1">
        <f>E8+E9</f>
        <v>150</v>
      </c>
    </row>
    <row r="18" spans="1:2" x14ac:dyDescent="0.4">
      <c r="A18" s="1" t="s">
        <v>40</v>
      </c>
      <c r="B18" s="1">
        <f>C3*B8+D3*C8+E3*D8+F3*E8+C4*B9+D4*C9+E4*D9+F4*E9</f>
        <v>1480</v>
      </c>
    </row>
    <row r="20" spans="1:2" x14ac:dyDescent="0.4">
      <c r="A20">
        <f>MIN($B$18)</f>
        <v>1480</v>
      </c>
    </row>
    <row r="21" spans="1:2" x14ac:dyDescent="0.4">
      <c r="A21">
        <f>COUNT($B$8:$E$9)</f>
        <v>8</v>
      </c>
    </row>
    <row r="22" spans="1:2" x14ac:dyDescent="0.4">
      <c r="A22" t="b">
        <f>$B$12&lt;=$G$3</f>
        <v>1</v>
      </c>
    </row>
    <row r="23" spans="1:2" x14ac:dyDescent="0.4">
      <c r="A23" t="b">
        <f>$B$13&lt;=$G$4</f>
        <v>1</v>
      </c>
    </row>
    <row r="24" spans="1:2" x14ac:dyDescent="0.4">
      <c r="A24" t="b">
        <f>$B$14&gt;=$C$5</f>
        <v>1</v>
      </c>
    </row>
    <row r="25" spans="1:2" x14ac:dyDescent="0.4">
      <c r="A25" t="b">
        <f>$B$15&gt;=$D$5</f>
        <v>1</v>
      </c>
    </row>
    <row r="26" spans="1:2" x14ac:dyDescent="0.4">
      <c r="A26" t="b">
        <f>$B$16&gt;=$E$5</f>
        <v>1</v>
      </c>
    </row>
    <row r="27" spans="1:2" x14ac:dyDescent="0.4">
      <c r="A27" t="b">
        <f>$B$17&gt;=$F$5</f>
        <v>1</v>
      </c>
    </row>
    <row r="28" spans="1:2" x14ac:dyDescent="0.4">
      <c r="A28">
        <f>{32767,32767,0.000001,0.01,FALSE,FALSE,TRUE,1,1,1,0.0001,TRUE}</f>
        <v>32767</v>
      </c>
    </row>
    <row r="29" spans="1:2" x14ac:dyDescent="0.4">
      <c r="A29">
        <f>{0,0,1,100,0,FALSE,TRUE,0.075,0,0,FALSE,30}</f>
        <v>0</v>
      </c>
    </row>
  </sheetData>
  <mergeCells count="8">
    <mergeCell ref="F1:F2"/>
    <mergeCell ref="G1:G2"/>
    <mergeCell ref="A3:B3"/>
    <mergeCell ref="A4:B4"/>
    <mergeCell ref="A5:B5"/>
    <mergeCell ref="C1:C2"/>
    <mergeCell ref="D1:D2"/>
    <mergeCell ref="E1:E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4"/>
  <sheetViews>
    <sheetView workbookViewId="0">
      <selection activeCell="B15" sqref="B15"/>
    </sheetView>
  </sheetViews>
  <sheetFormatPr defaultRowHeight="18.75" x14ac:dyDescent="0.4"/>
  <cols>
    <col min="1" max="1" width="11" bestFit="1" customWidth="1"/>
  </cols>
  <sheetData>
    <row r="1" spans="1:11" x14ac:dyDescent="0.4">
      <c r="A1" s="1" t="s">
        <v>41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4">
      <c r="A2" s="1" t="s">
        <v>42</v>
      </c>
      <c r="B2" s="1">
        <v>4</v>
      </c>
      <c r="C2" s="1">
        <v>5</v>
      </c>
      <c r="D2" s="1">
        <v>3</v>
      </c>
      <c r="E2" s="1">
        <v>6</v>
      </c>
      <c r="F2" s="1">
        <v>13</v>
      </c>
      <c r="G2" s="1">
        <v>23</v>
      </c>
      <c r="H2" s="1">
        <v>11</v>
      </c>
      <c r="I2" s="1">
        <v>7</v>
      </c>
      <c r="J2" s="1">
        <v>15</v>
      </c>
      <c r="K2" s="1">
        <v>9</v>
      </c>
    </row>
    <row r="3" spans="1:11" x14ac:dyDescent="0.4">
      <c r="A3" s="1" t="s">
        <v>43</v>
      </c>
      <c r="B3" s="1">
        <v>3</v>
      </c>
      <c r="C3" s="1">
        <v>4</v>
      </c>
      <c r="D3" s="1">
        <v>2</v>
      </c>
      <c r="E3" s="1">
        <v>5</v>
      </c>
      <c r="F3" s="1">
        <v>10</v>
      </c>
      <c r="G3" s="1">
        <v>15</v>
      </c>
      <c r="H3" s="1">
        <v>6</v>
      </c>
      <c r="I3" s="1">
        <v>4</v>
      </c>
      <c r="J3" s="1">
        <v>13</v>
      </c>
      <c r="K3" s="1">
        <v>7</v>
      </c>
    </row>
    <row r="6" spans="1:11" x14ac:dyDescent="0.4">
      <c r="A6" s="1" t="s">
        <v>54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</row>
    <row r="7" spans="1:11" x14ac:dyDescent="0.4">
      <c r="A7" s="1" t="s">
        <v>56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</row>
    <row r="9" spans="1:11" x14ac:dyDescent="0.4">
      <c r="A9" t="s">
        <v>15</v>
      </c>
    </row>
    <row r="10" spans="1:11" x14ac:dyDescent="0.4">
      <c r="A10" s="1" t="s">
        <v>23</v>
      </c>
      <c r="B10" s="1">
        <v>20</v>
      </c>
    </row>
    <row r="11" spans="1:11" x14ac:dyDescent="0.4">
      <c r="A11" s="1" t="s">
        <v>55</v>
      </c>
      <c r="B11" s="1" t="s">
        <v>57</v>
      </c>
    </row>
    <row r="13" spans="1:11" x14ac:dyDescent="0.4">
      <c r="A13" t="s">
        <v>58</v>
      </c>
    </row>
    <row r="14" spans="1:11" x14ac:dyDescent="0.4">
      <c r="A14" s="1" t="s">
        <v>23</v>
      </c>
      <c r="B14" s="1">
        <f>B3*B7+C3*C7+D3*D7+E3*E7+F3*F7+G3*G7+H3*H7+I3*I7+J3*J7+K3*K7</f>
        <v>20</v>
      </c>
    </row>
    <row r="15" spans="1:11" x14ac:dyDescent="0.4">
      <c r="A15" s="1" t="s">
        <v>55</v>
      </c>
      <c r="B15" s="1">
        <f>B2*B7+C2*C7+D2*D7+E2*E7+F2*F7+G2*G7+H2*H7+I2*I7+J2*J7+K2*K7</f>
        <v>31</v>
      </c>
    </row>
    <row r="17" spans="1:1" x14ac:dyDescent="0.4">
      <c r="A17">
        <f>MAX($B$15)</f>
        <v>31</v>
      </c>
    </row>
    <row r="18" spans="1:1" x14ac:dyDescent="0.4">
      <c r="A18">
        <f>COUNT($B$7:$K$7)</f>
        <v>10</v>
      </c>
    </row>
    <row r="19" spans="1:1" x14ac:dyDescent="0.4">
      <c r="A19" t="b">
        <f>$B$14&lt;=$B$10</f>
        <v>1</v>
      </c>
    </row>
    <row r="20" spans="1:1" x14ac:dyDescent="0.4">
      <c r="A20" t="b">
        <f t="array" ref="A20">$B$7:$K$7&lt;=1</f>
        <v>1</v>
      </c>
    </row>
    <row r="21" spans="1:1" x14ac:dyDescent="0.4">
      <c r="A21" t="b">
        <f t="array" ref="A21">$B$7:$K$7=INT($B$7:$K$7)</f>
        <v>1</v>
      </c>
    </row>
    <row r="22" spans="1:1" x14ac:dyDescent="0.4">
      <c r="A22" t="b">
        <f t="array" ref="A22">$B$7:$K$7&gt;=0</f>
        <v>1</v>
      </c>
    </row>
    <row r="23" spans="1:1" x14ac:dyDescent="0.4">
      <c r="A23">
        <f>{32767,32767,0.000001,0.01,FALSE,FALSE,FALSE,1,2,1,0.0001,TRUE}</f>
        <v>32767</v>
      </c>
    </row>
    <row r="24" spans="1:1" x14ac:dyDescent="0.4">
      <c r="A24">
        <f>{0,0,1,100,0,FALSE,FALSE,0.075,0,0,FALSE,30}</f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2CD7-8B98-4875-88A2-EADBDDDBED5A}">
  <dimension ref="A1:E31"/>
  <sheetViews>
    <sheetView tabSelected="1" topLeftCell="A17" workbookViewId="0">
      <selection activeCell="A22" sqref="A22"/>
    </sheetView>
  </sheetViews>
  <sheetFormatPr defaultRowHeight="18.75" x14ac:dyDescent="0.4"/>
  <sheetData>
    <row r="1" spans="1:5" x14ac:dyDescent="0.4">
      <c r="A1" s="1"/>
      <c r="B1" s="1" t="s">
        <v>59</v>
      </c>
      <c r="C1" s="1" t="s">
        <v>60</v>
      </c>
      <c r="D1" s="1" t="s">
        <v>61</v>
      </c>
    </row>
    <row r="2" spans="1:5" x14ac:dyDescent="0.4">
      <c r="A2" s="1" t="s">
        <v>62</v>
      </c>
      <c r="B2" s="1">
        <v>10</v>
      </c>
      <c r="C2" s="1">
        <v>50</v>
      </c>
      <c r="D2" s="1">
        <v>6</v>
      </c>
    </row>
    <row r="3" spans="1:5" x14ac:dyDescent="0.4">
      <c r="A3" s="1" t="s">
        <v>63</v>
      </c>
      <c r="B3" s="1">
        <v>6.5</v>
      </c>
      <c r="C3" s="1">
        <v>18</v>
      </c>
      <c r="D3" s="1">
        <v>4</v>
      </c>
      <c r="E3" t="s">
        <v>65</v>
      </c>
    </row>
    <row r="4" spans="1:5" x14ac:dyDescent="0.4">
      <c r="A4" s="1" t="s">
        <v>64</v>
      </c>
      <c r="B4" s="1">
        <v>8</v>
      </c>
      <c r="C4" s="1">
        <v>6</v>
      </c>
      <c r="D4" s="1">
        <v>20</v>
      </c>
      <c r="E4" t="s">
        <v>66</v>
      </c>
    </row>
    <row r="6" spans="1:5" x14ac:dyDescent="0.4">
      <c r="A6" s="1"/>
      <c r="B6" s="1" t="s">
        <v>59</v>
      </c>
      <c r="C6" s="1" t="s">
        <v>60</v>
      </c>
      <c r="D6" s="1" t="s">
        <v>61</v>
      </c>
    </row>
    <row r="7" spans="1:5" x14ac:dyDescent="0.4">
      <c r="A7" s="1" t="s">
        <v>67</v>
      </c>
      <c r="B7" s="1">
        <v>8</v>
      </c>
      <c r="C7" s="1">
        <v>6</v>
      </c>
      <c r="D7" s="1">
        <v>1</v>
      </c>
    </row>
    <row r="8" spans="1:5" x14ac:dyDescent="0.4">
      <c r="A8" s="8" t="s">
        <v>72</v>
      </c>
      <c r="B8" s="1">
        <f>IF(B7 &gt; 0,1,0)</f>
        <v>1</v>
      </c>
      <c r="C8" s="1">
        <f>IF(C7 &gt; 0,1,0)</f>
        <v>1</v>
      </c>
      <c r="D8" s="1">
        <f>IF(D7 &gt; 0,1,0)</f>
        <v>1</v>
      </c>
    </row>
    <row r="10" spans="1:5" x14ac:dyDescent="0.4">
      <c r="A10" t="s">
        <v>15</v>
      </c>
    </row>
    <row r="11" spans="1:5" x14ac:dyDescent="0.4">
      <c r="A11" s="1" t="s">
        <v>68</v>
      </c>
      <c r="B11" s="1" t="s">
        <v>69</v>
      </c>
    </row>
    <row r="12" spans="1:5" x14ac:dyDescent="0.4">
      <c r="A12" s="1" t="s">
        <v>73</v>
      </c>
      <c r="B12" s="1">
        <v>8</v>
      </c>
    </row>
    <row r="13" spans="1:5" x14ac:dyDescent="0.4">
      <c r="A13" s="1" t="s">
        <v>74</v>
      </c>
      <c r="B13" s="1">
        <v>6</v>
      </c>
    </row>
    <row r="14" spans="1:5" x14ac:dyDescent="0.4">
      <c r="A14" s="1" t="s">
        <v>75</v>
      </c>
      <c r="B14" s="1">
        <v>20</v>
      </c>
    </row>
    <row r="15" spans="1:5" x14ac:dyDescent="0.4">
      <c r="A15" s="8" t="s">
        <v>70</v>
      </c>
      <c r="B15" s="8">
        <v>15</v>
      </c>
    </row>
    <row r="17" spans="1:2" x14ac:dyDescent="0.4">
      <c r="A17" s="1" t="s">
        <v>68</v>
      </c>
      <c r="B17" s="1">
        <f>B3*B7+C3*C7+D3*D7-B2*B8-C2*C8-D2*D8</f>
        <v>98</v>
      </c>
    </row>
    <row r="18" spans="1:2" x14ac:dyDescent="0.4">
      <c r="A18" s="1" t="s">
        <v>59</v>
      </c>
      <c r="B18" s="1">
        <f>B7</f>
        <v>8</v>
      </c>
    </row>
    <row r="19" spans="1:2" x14ac:dyDescent="0.4">
      <c r="A19" s="1" t="s">
        <v>60</v>
      </c>
      <c r="B19" s="1">
        <f>C7</f>
        <v>6</v>
      </c>
    </row>
    <row r="20" spans="1:2" x14ac:dyDescent="0.4">
      <c r="A20" s="1" t="s">
        <v>61</v>
      </c>
      <c r="B20" s="1">
        <f>D7</f>
        <v>1</v>
      </c>
    </row>
    <row r="21" spans="1:2" x14ac:dyDescent="0.4">
      <c r="A21" s="8" t="s">
        <v>71</v>
      </c>
      <c r="B21" s="1">
        <f>B7+C7+D7</f>
        <v>15</v>
      </c>
    </row>
    <row r="23" spans="1:2" x14ac:dyDescent="0.4">
      <c r="A23">
        <f>MAX($B$17)</f>
        <v>98</v>
      </c>
    </row>
    <row r="24" spans="1:2" x14ac:dyDescent="0.4">
      <c r="A24">
        <f>COUNT($B$7:$D$7)</f>
        <v>3</v>
      </c>
    </row>
    <row r="25" spans="1:2" x14ac:dyDescent="0.4">
      <c r="A25" t="b">
        <f>$B$18&lt;=$B$12</f>
        <v>1</v>
      </c>
    </row>
    <row r="26" spans="1:2" x14ac:dyDescent="0.4">
      <c r="A26" t="b">
        <f>$B$19&lt;=$B$13</f>
        <v>1</v>
      </c>
    </row>
    <row r="27" spans="1:2" x14ac:dyDescent="0.4">
      <c r="A27" t="b">
        <f>$B$20&lt;=$B$14</f>
        <v>1</v>
      </c>
    </row>
    <row r="28" spans="1:2" x14ac:dyDescent="0.4">
      <c r="A28" t="b">
        <f>$B$21&lt;=$B$15</f>
        <v>1</v>
      </c>
    </row>
    <row r="29" spans="1:2" x14ac:dyDescent="0.4">
      <c r="A29" t="b">
        <f t="array" ref="A29">$B$7:$D$7=INT($B$7:$D$7)</f>
        <v>1</v>
      </c>
    </row>
    <row r="30" spans="1:2" x14ac:dyDescent="0.4">
      <c r="A30">
        <f>{32767,32767,0.000001,0.01,FALSE,FALSE,FALSE,1,2,1,0.0001,TRUE}</f>
        <v>32767</v>
      </c>
    </row>
    <row r="31" spans="1:2" x14ac:dyDescent="0.4">
      <c r="A31">
        <f>{0,0,1,100,0,FALSE,FALSE,0.075,0,0,FALSE,30}</f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2" workbookViewId="0">
      <selection activeCell="B14" sqref="B14"/>
    </sheetView>
  </sheetViews>
  <sheetFormatPr defaultRowHeight="18.75" x14ac:dyDescent="0.4"/>
  <cols>
    <col min="1" max="1" width="11.875" bestFit="1" customWidth="1"/>
  </cols>
  <sheetData>
    <row r="1" spans="1:5" x14ac:dyDescent="0.4">
      <c r="A1" s="1"/>
      <c r="B1" s="1" t="s">
        <v>59</v>
      </c>
      <c r="C1" s="1" t="s">
        <v>60</v>
      </c>
      <c r="D1" s="1" t="s">
        <v>61</v>
      </c>
    </row>
    <row r="2" spans="1:5" x14ac:dyDescent="0.4">
      <c r="A2" s="1" t="s">
        <v>62</v>
      </c>
      <c r="B2" s="1">
        <v>10</v>
      </c>
      <c r="C2" s="1">
        <v>50</v>
      </c>
      <c r="D2" s="1">
        <v>6</v>
      </c>
    </row>
    <row r="3" spans="1:5" x14ac:dyDescent="0.4">
      <c r="A3" s="1" t="s">
        <v>63</v>
      </c>
      <c r="B3" s="1">
        <v>6.5</v>
      </c>
      <c r="C3" s="1">
        <v>18</v>
      </c>
      <c r="D3" s="1">
        <v>4</v>
      </c>
      <c r="E3" t="s">
        <v>65</v>
      </c>
    </row>
    <row r="4" spans="1:5" x14ac:dyDescent="0.4">
      <c r="A4" s="1" t="s">
        <v>64</v>
      </c>
      <c r="B4" s="1">
        <v>8</v>
      </c>
      <c r="C4" s="1">
        <v>6</v>
      </c>
      <c r="D4" s="1">
        <v>20</v>
      </c>
      <c r="E4" t="s">
        <v>66</v>
      </c>
    </row>
    <row r="6" spans="1:5" x14ac:dyDescent="0.4">
      <c r="A6" s="1"/>
      <c r="B6" s="1" t="s">
        <v>59</v>
      </c>
      <c r="C6" s="1" t="s">
        <v>60</v>
      </c>
      <c r="D6" s="1" t="s">
        <v>61</v>
      </c>
    </row>
    <row r="7" spans="1:5" x14ac:dyDescent="0.4">
      <c r="A7" s="1" t="s">
        <v>67</v>
      </c>
      <c r="B7" s="1">
        <v>4</v>
      </c>
      <c r="C7" s="1">
        <v>7</v>
      </c>
      <c r="D7" s="1">
        <v>4</v>
      </c>
    </row>
    <row r="8" spans="1:5" x14ac:dyDescent="0.4">
      <c r="A8" s="8" t="s">
        <v>72</v>
      </c>
      <c r="B8" s="1">
        <f>IF(B7 &gt; 0,1,0)</f>
        <v>1</v>
      </c>
      <c r="C8" s="1">
        <f>IF(C7 &gt; 0,1,0)</f>
        <v>1</v>
      </c>
      <c r="D8" s="1">
        <f>IF(D7 &gt; 0,1,0)</f>
        <v>1</v>
      </c>
    </row>
    <row r="10" spans="1:5" x14ac:dyDescent="0.4">
      <c r="A10" t="s">
        <v>15</v>
      </c>
    </row>
    <row r="11" spans="1:5" x14ac:dyDescent="0.4">
      <c r="A11" s="1" t="s">
        <v>68</v>
      </c>
      <c r="B11" s="1" t="s">
        <v>69</v>
      </c>
    </row>
    <row r="12" spans="1:5" x14ac:dyDescent="0.4">
      <c r="A12" s="1" t="s">
        <v>73</v>
      </c>
      <c r="B12" s="1">
        <v>8</v>
      </c>
    </row>
    <row r="13" spans="1:5" x14ac:dyDescent="0.4">
      <c r="A13" s="1" t="s">
        <v>74</v>
      </c>
      <c r="B13" s="1">
        <v>6</v>
      </c>
    </row>
    <row r="14" spans="1:5" x14ac:dyDescent="0.4">
      <c r="A14" s="1" t="s">
        <v>75</v>
      </c>
      <c r="B14" s="1">
        <v>20</v>
      </c>
    </row>
    <row r="15" spans="1:5" x14ac:dyDescent="0.4">
      <c r="A15" s="8" t="s">
        <v>70</v>
      </c>
      <c r="B15" s="8">
        <v>15</v>
      </c>
    </row>
    <row r="17" spans="1:2" x14ac:dyDescent="0.4">
      <c r="A17" s="1" t="s">
        <v>68</v>
      </c>
      <c r="B17" s="1">
        <f>B3*B7+C3*C7+D3*D7-B2*B8-C2*C8-D2*D8</f>
        <v>102</v>
      </c>
    </row>
    <row r="18" spans="1:2" x14ac:dyDescent="0.4">
      <c r="A18" s="1" t="s">
        <v>76</v>
      </c>
      <c r="B18" s="1">
        <f>B7-C7</f>
        <v>-3</v>
      </c>
    </row>
    <row r="19" spans="1:2" x14ac:dyDescent="0.4">
      <c r="A19" s="1" t="s">
        <v>77</v>
      </c>
      <c r="B19" s="1">
        <f>C7-D7</f>
        <v>3</v>
      </c>
    </row>
    <row r="20" spans="1:2" x14ac:dyDescent="0.4">
      <c r="A20" s="1" t="s">
        <v>78</v>
      </c>
      <c r="B20" s="1">
        <f>B7-D7</f>
        <v>0</v>
      </c>
    </row>
    <row r="21" spans="1:2" x14ac:dyDescent="0.4">
      <c r="A21" s="8" t="s">
        <v>71</v>
      </c>
      <c r="B21" s="1">
        <f>B7+C7+D7</f>
        <v>15</v>
      </c>
    </row>
    <row r="23" spans="1:2" x14ac:dyDescent="0.4">
      <c r="A23">
        <f>MAX($B$17)</f>
        <v>102</v>
      </c>
    </row>
    <row r="24" spans="1:2" x14ac:dyDescent="0.4">
      <c r="A24">
        <f>COUNT($B$7:$D$7)</f>
        <v>3</v>
      </c>
    </row>
    <row r="25" spans="1:2" x14ac:dyDescent="0.4">
      <c r="A25" t="b">
        <f>$B$18&lt;=$B$12</f>
        <v>1</v>
      </c>
    </row>
    <row r="26" spans="1:2" x14ac:dyDescent="0.4">
      <c r="A26" t="b">
        <f t="array" ref="A26">$B$18:$B$20&lt;=3</f>
        <v>1</v>
      </c>
    </row>
    <row r="27" spans="1:2" x14ac:dyDescent="0.4">
      <c r="A27" t="b">
        <f t="array" ref="A27">$B$18:$B$20&gt;=-3</f>
        <v>1</v>
      </c>
    </row>
    <row r="28" spans="1:2" x14ac:dyDescent="0.4">
      <c r="A28" t="b">
        <f>$B$19&lt;=$B$13</f>
        <v>1</v>
      </c>
    </row>
    <row r="29" spans="1:2" x14ac:dyDescent="0.4">
      <c r="A29" t="b">
        <f>$B$20&lt;=$B$14</f>
        <v>1</v>
      </c>
    </row>
    <row r="30" spans="1:2" x14ac:dyDescent="0.4">
      <c r="A30" t="b">
        <f>$B$21&lt;=$B$15</f>
        <v>1</v>
      </c>
    </row>
    <row r="31" spans="1:2" x14ac:dyDescent="0.4">
      <c r="A31" t="b">
        <f t="array" ref="A31">$B$7:$D$7=INT($B$7:$D$7)</f>
        <v>1</v>
      </c>
    </row>
    <row r="32" spans="1:2" x14ac:dyDescent="0.4">
      <c r="A32">
        <f>{32767,32767,0.000001,0.01,FALSE,FALSE,FALSE,1,2,1,0.0001,TRUE}</f>
        <v>32767</v>
      </c>
    </row>
    <row r="33" spans="1:1" x14ac:dyDescent="0.4">
      <c r="A33">
        <f>{0,0,1,100,0,FALSE,FALSE,0.075,0,0,FALSE,30}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輸送問題１</vt:lpstr>
      <vt:lpstr>輸送問題２</vt:lpstr>
      <vt:lpstr>ナップザック問題１</vt:lpstr>
      <vt:lpstr>ナップザック問題2_1</vt:lpstr>
      <vt:lpstr>ナップザック問題２_2</vt:lpstr>
    </vt:vector>
  </TitlesOfParts>
  <Company>関西学院大学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矢嶋　悠太</dc:creator>
  <cp:lastModifiedBy>user</cp:lastModifiedBy>
  <dcterms:created xsi:type="dcterms:W3CDTF">2018-04-16T06:11:00Z</dcterms:created>
  <dcterms:modified xsi:type="dcterms:W3CDTF">2018-04-18T08:03:40Z</dcterms:modified>
</cp:coreProperties>
</file>