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s_data" sheetId="1" r:id="rId3"/>
    <sheet state="visible" name="Statistics101" sheetId="2" r:id="rId4"/>
    <sheet state="visible" name="Pearson" sheetId="3" r:id="rId5"/>
    <sheet state="visible" name="Spearman" sheetId="4" r:id="rId6"/>
    <sheet state="visible" name="Chi-Square" sheetId="5" r:id="rId7"/>
    <sheet state="visible" name="Student-t" sheetId="6" r:id="rId8"/>
    <sheet state="visible" name="Sign-test" sheetId="7" r:id="rId9"/>
    <sheet state="visible" name="Wilcoxon" sheetId="8" r:id="rId10"/>
    <sheet state="visible" name="Mann-Whitney" sheetId="9" r:id="rId11"/>
  </sheets>
  <definedNames>
    <definedName hidden="1" localSheetId="0" name="_xlnm._FilterDatabase">cars_data!$A$1:$M$33</definedName>
    <definedName hidden="1" localSheetId="1" name="_xlnm._FilterDatabase">Statistics101!$A$1:$B$21</definedName>
    <definedName hidden="1" localSheetId="3" name="_xlnm._FilterDatabase">Spearman!$A$1:$D$20</definedName>
    <definedName hidden="1" localSheetId="7" name="_xlnm._FilterDatabase">Wilcoxon!$A$1:$E$14</definedName>
    <definedName hidden="1" localSheetId="8" name="_xlnm._FilterDatabase">'Mann-Whitney'!$A$17:$C$43</definedName>
  </definedNames>
  <calcPr/>
</workbook>
</file>

<file path=xl/sharedStrings.xml><?xml version="1.0" encoding="utf-8"?>
<sst xmlns="http://schemas.openxmlformats.org/spreadsheetml/2006/main" count="160" uniqueCount="132">
  <si>
    <t>Car name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</si>
  <si>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</si>
  <si>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</si>
  <si>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</si>
  <si>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</si>
  <si>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</si>
  <si>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</si>
  <si>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</si>
  <si>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</si>
  <si>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</si>
  <si>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</si>
  <si>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</si>
  <si>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Euclid.dist</t>
  </si>
  <si>
    <t>Hornet Sportabout</t>
  </si>
  <si>
    <t>Chrysler Imperial</t>
  </si>
  <si>
    <t>Lincoln Continental</t>
  </si>
  <si>
    <t>Cadillac Fleetwood</t>
  </si>
  <si>
    <t>Duster 360</t>
  </si>
  <si>
    <t>Dodge Challenger</t>
  </si>
  <si>
    <t>Camaro Z28</t>
  </si>
  <si>
    <t>AMC Javelin</t>
  </si>
  <si>
    <t>Ford Pantera L</t>
  </si>
  <si>
    <t>Merc 450SL</t>
  </si>
  <si>
    <t>Merc 450SE</t>
  </si>
  <si>
    <t>Merc 450SLC</t>
  </si>
  <si>
    <t>Hornet 4 Drive</t>
  </si>
  <si>
    <t>Maserati Bora</t>
  </si>
  <si>
    <t>Valiant</t>
  </si>
  <si>
    <t>Merc 280</t>
  </si>
  <si>
    <t>Merc 280C</t>
  </si>
  <si>
    <t>Mazda RX4 Wag</t>
  </si>
  <si>
    <t>Mazda RX4</t>
  </si>
  <si>
    <t>Ferrari Dino</t>
  </si>
  <si>
    <t>Merc 230</t>
  </si>
  <si>
    <t>Merc 240D</t>
  </si>
  <si>
    <t>Volvo 142E</t>
  </si>
  <si>
    <t>Toyota Corona</t>
  </si>
  <si>
    <t>Porsche 914-2</t>
  </si>
  <si>
    <t>Datsun 710</t>
  </si>
  <si>
    <t>Lotus Europa</t>
  </si>
  <si>
    <t>Fiat X1-9</t>
  </si>
  <si>
    <t>Fiat 128</t>
  </si>
  <si>
    <t>Honda Civic</t>
  </si>
  <si>
    <t>Toyota Corolla</t>
  </si>
  <si>
    <t>Pontiac Firebird</t>
  </si>
  <si>
    <t>x</t>
  </si>
  <si>
    <t>y</t>
  </si>
  <si>
    <t>Mode</t>
  </si>
  <si>
    <t>Median</t>
  </si>
  <si>
    <t>Mean</t>
  </si>
  <si>
    <t>Range</t>
  </si>
  <si>
    <t>Min</t>
  </si>
  <si>
    <t>Max</t>
  </si>
  <si>
    <t>InterQuartile Range (IQR)</t>
  </si>
  <si>
    <t>Variance</t>
  </si>
  <si>
    <t>Standard Deviation</t>
  </si>
  <si>
    <t>Standard Error</t>
  </si>
  <si>
    <t>Confidence Interval of the mean (95%)</t>
  </si>
  <si>
    <t xml:space="preserve">Pearson </t>
  </si>
  <si>
    <t>COV(X,Y)/((Sx)(Sy))</t>
  </si>
  <si>
    <t>cov(x,y)</t>
  </si>
  <si>
    <t>Std.Dev(x)</t>
  </si>
  <si>
    <t>Std.Dev(y)</t>
  </si>
  <si>
    <t>corr(x,y)</t>
  </si>
  <si>
    <t>[mpg]</t>
  </si>
  <si>
    <t>[wt]</t>
  </si>
  <si>
    <t>rank - X</t>
  </si>
  <si>
    <t>rank - Y</t>
  </si>
  <si>
    <t>Spearman Rho</t>
  </si>
  <si>
    <t>m&amp;m candy color</t>
  </si>
  <si>
    <t>Observed #</t>
  </si>
  <si>
    <t>Observed %</t>
  </si>
  <si>
    <t>Expected %</t>
  </si>
  <si>
    <t>Expected #</t>
  </si>
  <si>
    <t>(O-E)</t>
  </si>
  <si>
    <t>(O-E)^2</t>
  </si>
  <si>
    <t>(O-E)^2/E</t>
  </si>
  <si>
    <t>Blue</t>
  </si>
  <si>
    <t>Brown</t>
  </si>
  <si>
    <t>Green</t>
  </si>
  <si>
    <t>Orange</t>
  </si>
  <si>
    <t>Red</t>
  </si>
  <si>
    <t>Yellow</t>
  </si>
  <si>
    <t>Total</t>
  </si>
  <si>
    <t>Chi-square</t>
  </si>
  <si>
    <t>p-value</t>
  </si>
  <si>
    <t>&lt;0.001</t>
  </si>
  <si>
    <t>t-test</t>
  </si>
  <si>
    <t>X</t>
  </si>
  <si>
    <t>Y</t>
  </si>
  <si>
    <t>delta-Mean</t>
  </si>
  <si>
    <t>mean</t>
  </si>
  <si>
    <t>SD^2</t>
  </si>
  <si>
    <t>Std. Dev</t>
  </si>
  <si>
    <t>(SD^2)/n</t>
  </si>
  <si>
    <t>n</t>
  </si>
  <si>
    <t>SQRT((SDx^2)/n)+(SDy^2)/n)</t>
  </si>
  <si>
    <t>t=</t>
  </si>
  <si>
    <t>df=</t>
  </si>
  <si>
    <t>mpg-manual</t>
  </si>
  <si>
    <t>mpg-automatic</t>
  </si>
  <si>
    <t>Sign</t>
  </si>
  <si>
    <t>Sign Test</t>
  </si>
  <si>
    <t>B = max {n+,n-}</t>
  </si>
  <si>
    <t>n+</t>
  </si>
  <si>
    <t>n-</t>
  </si>
  <si>
    <t>B = max {n+,n-}=</t>
  </si>
  <si>
    <t>alpha = 0.05</t>
  </si>
  <si>
    <t>n = 13</t>
  </si>
  <si>
    <t xml:space="preserve">CriticalValue = </t>
  </si>
  <si>
    <t>CritValue &lt; alpha ?</t>
  </si>
  <si>
    <t>abs(A-B)</t>
  </si>
  <si>
    <t>Rank</t>
  </si>
  <si>
    <t>Wilcoxon Signed Rank Test</t>
  </si>
  <si>
    <t>W = min {r+-,r-}</t>
  </si>
  <si>
    <t>r+ = SUM(rank+)</t>
  </si>
  <si>
    <t>r- = SUM(rank-)</t>
  </si>
  <si>
    <t>W = min {r+-,r-}=</t>
  </si>
  <si>
    <t>W &lt; CritValue ?</t>
  </si>
  <si>
    <t>RankA</t>
  </si>
  <si>
    <t>RankB</t>
  </si>
  <si>
    <t>Mann-Whitney U Test (Wilcoxon-Mann-Whitney)</t>
  </si>
  <si>
    <t>U = RankSum - (n*(n+1)/2)</t>
  </si>
  <si>
    <t xml:space="preserve">UA = </t>
  </si>
  <si>
    <t xml:space="preserve">UB = </t>
  </si>
  <si>
    <t>U = min {UA,UB}=</t>
  </si>
  <si>
    <t>nA = 13</t>
  </si>
  <si>
    <t>nB = 13</t>
  </si>
  <si>
    <t>U &lt; CritValue ?</t>
  </si>
  <si>
    <t>RankSum A</t>
  </si>
  <si>
    <t>RankSum B</t>
  </si>
  <si>
    <t>rank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</si>
</sst>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0.00000"/>
  </numFmts>
  <fonts count="20">
    <font>
      <sz val="10.0"/>
      <color rgb="FF000000"/>
      <name val="Arial"/>
    </font>
    <font>
      <b/>
      <sz val="8.0"/>
      <color rgb="FF000000"/>
      <name val="Arial"/>
    </font>
    <font>
      <b/>
    </font>
    <font>
      <color rgb="FF000000"/>
      <name val="Arial"/>
    </font>
    <font>
      <sz val="8.0"/>
      <color rgb="FF000000"/>
      <name val="Arial"/>
    </font>
    <font/>
    <font>
      <sz val="12.0"/>
      <color rgb="FF000000"/>
      <name val="Arial"/>
    </font>
    <font>
      <b/>
      <color rgb="FFFFFFFF"/>
    </font>
    <font>
      <b/>
      <sz val="14.0"/>
    </font>
    <font>
      <b/>
      <sz val="14.0"/>
      <color rgb="FFCC0000"/>
      <name val="Arial"/>
    </font>
    <font>
      <b/>
      <sz val="14.0"/>
      <color rgb="FFCC0000"/>
    </font>
    <font>
      <b/>
      <name val="Arial"/>
    </font>
    <font>
      <b/>
      <sz val="8.0"/>
      <color rgb="FF555555"/>
      <name val="Arial"/>
    </font>
    <font>
      <b/>
      <color rgb="FF000000"/>
      <name val="Arial"/>
    </font>
    <font>
      <name val="Arial"/>
    </font>
    <font>
      <b/>
      <color rgb="FFFFFFFF"/>
      <name val="Arial"/>
    </font>
    <font>
      <b/>
      <sz val="14.0"/>
      <color rgb="FFCC0000"/>
      <name val="Roboto"/>
    </font>
    <font>
      <u/>
      <color rgb="FF0000FF"/>
    </font>
    <font>
      <b/>
      <sz val="12.0"/>
    </font>
    <font>
      <b/>
      <i/>
      <sz val="14.0"/>
      <color rgb="FFCC0000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B4A7D6"/>
        <bgColor rgb="FFB4A7D6"/>
      </patternFill>
    </fill>
    <fill>
      <patternFill patternType="solid">
        <fgColor rgb="FFFFFF00"/>
        <bgColor rgb="FFFFFF00"/>
      </patternFill>
    </fill>
    <fill>
      <patternFill patternType="solid">
        <fgColor rgb="FFF7F8F9"/>
        <bgColor rgb="FFF7F8F9"/>
      </patternFill>
    </fill>
    <fill>
      <patternFill patternType="solid">
        <fgColor rgb="FFFDFDFD"/>
        <bgColor rgb="FFFDFDFD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CFD4D8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wrapText="0"/>
    </xf>
    <xf borderId="0" fillId="0" fontId="2" numFmtId="0" xfId="0" applyAlignment="1" applyFont="1">
      <alignment horizontal="right" readingOrder="0"/>
    </xf>
    <xf borderId="0" fillId="2" fontId="3" numFmtId="164" xfId="0" applyAlignment="1" applyFill="1" applyFont="1" applyNumberFormat="1">
      <alignment readingOrder="0"/>
    </xf>
    <xf borderId="0" fillId="0" fontId="1" numFmtId="0" xfId="0" applyAlignment="1" applyFont="1">
      <alignment horizontal="right" readingOrder="0" shrinkToFit="0" wrapText="0"/>
    </xf>
    <xf borderId="0" fillId="0" fontId="4" numFmtId="0" xfId="0" applyAlignment="1" applyFont="1">
      <alignment horizontal="right" readingOrder="0" shrinkToFit="0" wrapText="0"/>
    </xf>
    <xf borderId="0" fillId="0" fontId="5" numFmtId="164" xfId="0" applyFont="1" applyNumberFormat="1"/>
    <xf borderId="0" fillId="2" fontId="6" numFmtId="0" xfId="0" applyFont="1"/>
    <xf borderId="1" fillId="3" fontId="7" numFmtId="0" xfId="0" applyAlignment="1" applyBorder="1" applyFill="1" applyFont="1">
      <alignment horizontal="center" readingOrder="0"/>
    </xf>
    <xf borderId="1" fillId="4" fontId="5" numFmtId="4" xfId="0" applyAlignment="1" applyBorder="1" applyFill="1" applyFont="1" applyNumberFormat="1">
      <alignment horizontal="center" readingOrder="0"/>
    </xf>
    <xf borderId="1" fillId="5" fontId="5" numFmtId="4" xfId="0" applyAlignment="1" applyBorder="1" applyFill="1" applyFont="1" applyNumberFormat="1">
      <alignment horizontal="center" readingOrder="0"/>
    </xf>
    <xf borderId="0" fillId="4" fontId="5" numFmtId="0" xfId="0" applyFont="1"/>
    <xf borderId="0" fillId="4" fontId="5" numFmtId="0" xfId="0" applyAlignment="1" applyFont="1">
      <alignment readingOrder="0"/>
    </xf>
    <xf borderId="0" fillId="0" fontId="5" numFmtId="0" xfId="0" applyAlignment="1" applyFont="1">
      <alignment readingOrder="0"/>
    </xf>
    <xf borderId="0" fillId="4" fontId="5" numFmtId="2" xfId="0" applyFont="1" applyNumberFormat="1"/>
    <xf borderId="0" fillId="5" fontId="5" numFmtId="0" xfId="0" applyAlignment="1" applyFont="1">
      <alignment horizontal="right"/>
    </xf>
    <xf borderId="0" fillId="5" fontId="5" numFmtId="4" xfId="0" applyFont="1" applyNumberFormat="1"/>
    <xf borderId="0" fillId="6" fontId="5" numFmtId="0" xfId="0" applyAlignment="1" applyFill="1" applyFont="1">
      <alignment horizontal="right"/>
    </xf>
    <xf borderId="0" fillId="6" fontId="5" numFmtId="4" xfId="0" applyFont="1" applyNumberFormat="1"/>
    <xf borderId="0" fillId="5" fontId="5" numFmtId="9" xfId="0" applyFont="1" applyNumberFormat="1"/>
    <xf borderId="0" fillId="5" fontId="5" numFmtId="0" xfId="0" applyFont="1"/>
    <xf borderId="0" fillId="6" fontId="5" numFmtId="9" xfId="0" applyFont="1" applyNumberFormat="1"/>
    <xf borderId="0" fillId="6" fontId="5" numFmtId="0" xfId="0" applyFont="1"/>
    <xf borderId="1" fillId="7" fontId="5" numFmtId="4" xfId="0" applyAlignment="1" applyBorder="1" applyFill="1" applyFont="1" applyNumberFormat="1">
      <alignment horizontal="center" readingOrder="0"/>
    </xf>
    <xf borderId="0" fillId="4" fontId="5" numFmtId="165" xfId="0" applyFont="1" applyNumberFormat="1"/>
    <xf borderId="0" fillId="0" fontId="5" numFmtId="165" xfId="0" applyFont="1" applyNumberFormat="1"/>
    <xf borderId="1" fillId="0" fontId="5" numFmtId="4" xfId="0" applyAlignment="1" applyBorder="1" applyFont="1" applyNumberFormat="1">
      <alignment horizontal="center" readingOrder="0"/>
    </xf>
    <xf borderId="0" fillId="0" fontId="5" numFmtId="4" xfId="0" applyAlignment="1" applyFont="1" applyNumberFormat="1">
      <alignment horizontal="center"/>
    </xf>
    <xf borderId="0" fillId="4" fontId="5" numFmtId="4" xfId="0" applyAlignment="1" applyFont="1" applyNumberFormat="1">
      <alignment horizontal="center" readingOrder="0"/>
    </xf>
    <xf borderId="0" fillId="0" fontId="5" numFmtId="0" xfId="0" applyAlignment="1" applyFont="1">
      <alignment horizontal="center"/>
    </xf>
    <xf borderId="0" fillId="0" fontId="8" numFmtId="0" xfId="0" applyAlignment="1" applyFont="1">
      <alignment readingOrder="0"/>
    </xf>
    <xf borderId="0" fillId="2" fontId="9" numFmtId="0" xfId="0" applyAlignment="1" applyFont="1">
      <alignment horizontal="left" readingOrder="0"/>
    </xf>
    <xf borderId="1" fillId="0" fontId="5" numFmtId="0" xfId="0" applyAlignment="1" applyBorder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5" numFmtId="165" xfId="0" applyAlignment="1" applyFont="1" applyNumberFormat="1">
      <alignment horizontal="left"/>
    </xf>
    <xf borderId="0" fillId="0" fontId="2" numFmtId="165" xfId="0" applyAlignment="1" applyFont="1" applyNumberFormat="1">
      <alignment horizontal="left"/>
    </xf>
    <xf borderId="1" fillId="0" fontId="5" numFmtId="0" xfId="0" applyAlignment="1" applyBorder="1" applyFont="1">
      <alignment readingOrder="0"/>
    </xf>
    <xf borderId="0" fillId="0" fontId="10" numFmtId="0" xfId="0" applyAlignment="1" applyFont="1">
      <alignment horizontal="center" readingOrder="0"/>
    </xf>
    <xf borderId="1" fillId="0" fontId="11" numFmtId="2" xfId="0" applyAlignment="1" applyBorder="1" applyFont="1" applyNumberFormat="1">
      <alignment readingOrder="0" shrinkToFit="0" vertical="bottom" wrapText="0"/>
    </xf>
    <xf borderId="2" fillId="0" fontId="11" numFmtId="2" xfId="0" applyAlignment="1" applyBorder="1" applyFont="1" applyNumberFormat="1">
      <alignment horizontal="center" readingOrder="0" shrinkToFit="0" vertical="bottom" wrapText="0"/>
    </xf>
    <xf borderId="3" fillId="8" fontId="12" numFmtId="0" xfId="0" applyAlignment="1" applyBorder="1" applyFill="1" applyFont="1">
      <alignment horizontal="right" readingOrder="0" shrinkToFit="0" wrapText="0"/>
    </xf>
    <xf borderId="4" fillId="2" fontId="13" numFmtId="2" xfId="0" applyAlignment="1" applyBorder="1" applyFont="1" applyNumberFormat="1">
      <alignment readingOrder="0" shrinkToFit="0" vertical="bottom" wrapText="0"/>
    </xf>
    <xf borderId="5" fillId="2" fontId="3" numFmtId="1" xfId="0" applyAlignment="1" applyBorder="1" applyFont="1" applyNumberFormat="1">
      <alignment horizontal="right" readingOrder="0" shrinkToFit="0" vertical="bottom" wrapText="0"/>
    </xf>
    <xf borderId="5" fillId="2" fontId="3" numFmtId="2" xfId="0" applyAlignment="1" applyBorder="1" applyFont="1" applyNumberFormat="1">
      <alignment horizontal="right" readingOrder="0" shrinkToFit="0" vertical="bottom" wrapText="0"/>
    </xf>
    <xf borderId="5" fillId="2" fontId="3" numFmtId="165" xfId="0" applyAlignment="1" applyBorder="1" applyFont="1" applyNumberFormat="1">
      <alignment horizontal="right" readingOrder="0" shrinkToFit="0" vertical="bottom" wrapText="0"/>
    </xf>
    <xf borderId="5" fillId="0" fontId="14" numFmtId="165" xfId="0" applyAlignment="1" applyBorder="1" applyFont="1" applyNumberFormat="1">
      <alignment horizontal="right" readingOrder="0" shrinkToFit="0" vertical="bottom" wrapText="0"/>
    </xf>
    <xf borderId="0" fillId="0" fontId="5" numFmtId="166" xfId="0" applyFont="1" applyNumberFormat="1"/>
    <xf borderId="4" fillId="9" fontId="13" numFmtId="2" xfId="0" applyAlignment="1" applyBorder="1" applyFill="1" applyFont="1" applyNumberFormat="1">
      <alignment readingOrder="0" shrinkToFit="0" vertical="bottom" wrapText="0"/>
    </xf>
    <xf borderId="5" fillId="9" fontId="3" numFmtId="1" xfId="0" applyAlignment="1" applyBorder="1" applyFont="1" applyNumberFormat="1">
      <alignment horizontal="right" readingOrder="0" shrinkToFit="0" vertical="bottom" wrapText="0"/>
    </xf>
    <xf borderId="5" fillId="9" fontId="3" numFmtId="2" xfId="0" applyAlignment="1" applyBorder="1" applyFont="1" applyNumberFormat="1">
      <alignment horizontal="right" readingOrder="0" shrinkToFit="0" vertical="bottom" wrapText="0"/>
    </xf>
    <xf borderId="4" fillId="10" fontId="11" numFmtId="2" xfId="0" applyAlignment="1" applyBorder="1" applyFill="1" applyFont="1" applyNumberFormat="1">
      <alignment readingOrder="0" shrinkToFit="0" vertical="bottom" wrapText="0"/>
    </xf>
    <xf borderId="5" fillId="10" fontId="11" numFmtId="1" xfId="0" applyAlignment="1" applyBorder="1" applyFont="1" applyNumberFormat="1">
      <alignment horizontal="right" readingOrder="0" shrinkToFit="0" vertical="bottom" wrapText="0"/>
    </xf>
    <xf borderId="5" fillId="10" fontId="11" numFmtId="164" xfId="0" applyAlignment="1" applyBorder="1" applyFont="1" applyNumberFormat="1">
      <alignment horizontal="right" readingOrder="0" shrinkToFit="0" vertical="bottom" wrapText="0"/>
    </xf>
    <xf borderId="5" fillId="10" fontId="11" numFmtId="2" xfId="0" applyAlignment="1" applyBorder="1" applyFont="1" applyNumberFormat="1">
      <alignment horizontal="right" readingOrder="0" shrinkToFit="0" vertical="bottom" wrapText="0"/>
    </xf>
    <xf borderId="5" fillId="10" fontId="11" numFmtId="165" xfId="0" applyAlignment="1" applyBorder="1" applyFont="1" applyNumberFormat="1">
      <alignment horizontal="right" readingOrder="0" shrinkToFit="0" vertical="bottom" wrapText="0"/>
    </xf>
    <xf borderId="5" fillId="11" fontId="15" numFmtId="2" xfId="0" applyAlignment="1" applyBorder="1" applyFill="1" applyFont="1" applyNumberFormat="1">
      <alignment horizontal="right" readingOrder="0" shrinkToFit="0" vertical="bottom" wrapText="0"/>
    </xf>
    <xf borderId="0" fillId="0" fontId="5" numFmtId="2" xfId="0" applyFont="1" applyNumberFormat="1"/>
    <xf borderId="0" fillId="0" fontId="3" numFmtId="0" xfId="0" applyAlignment="1" applyFont="1">
      <alignment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4" numFmtId="0" xfId="0" applyAlignment="1" applyFont="1">
      <alignment horizontal="right" readingOrder="0" shrinkToFit="0" vertical="bottom" wrapText="0"/>
    </xf>
    <xf borderId="0" fillId="0" fontId="14" numFmtId="165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1" fillId="0" fontId="4" numFmtId="0" xfId="0" applyAlignment="1" applyBorder="1" applyFont="1">
      <alignment horizontal="right" readingOrder="0" shrinkToFit="0" wrapText="0"/>
    </xf>
    <xf borderId="1" fillId="12" fontId="2" numFmtId="0" xfId="0" applyAlignment="1" applyBorder="1" applyFill="1" applyFont="1">
      <alignment horizontal="center" readingOrder="0"/>
    </xf>
    <xf borderId="0" fillId="12" fontId="2" numFmtId="0" xfId="0" applyAlignment="1" applyFont="1">
      <alignment readingOrder="0"/>
    </xf>
    <xf borderId="1" fillId="0" fontId="5" numFmtId="2" xfId="0" applyAlignment="1" applyBorder="1" applyFont="1" applyNumberFormat="1">
      <alignment readingOrder="0"/>
    </xf>
    <xf borderId="1" fillId="0" fontId="5" numFmtId="165" xfId="0" applyBorder="1" applyFont="1" applyNumberFormat="1"/>
    <xf borderId="1" fillId="0" fontId="5" numFmtId="0" xfId="0" applyBorder="1" applyFont="1"/>
    <xf borderId="1" fillId="0" fontId="2" numFmtId="165" xfId="0" applyBorder="1" applyFont="1" applyNumberFormat="1"/>
    <xf borderId="0" fillId="0" fontId="5" numFmtId="0" xfId="0" applyAlignment="1" applyFont="1">
      <alignment horizontal="right" readingOrder="0"/>
    </xf>
    <xf borderId="1" fillId="0" fontId="5" numFmtId="1" xfId="0" applyBorder="1" applyFont="1" applyNumberFormat="1"/>
    <xf borderId="0" fillId="2" fontId="16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7" numFmtId="0" xfId="0" applyFont="1"/>
    <xf borderId="0" fillId="0" fontId="2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5" numFmtId="0" xfId="0" applyAlignment="1" applyFont="1">
      <alignment horizontal="left"/>
    </xf>
    <xf borderId="0" fillId="0" fontId="1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Pearson!$B$1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Pearson!$A$2:$A$20</c:f>
            </c:numRef>
          </c:xVal>
          <c:yVal>
            <c:numRef>
              <c:f>Pearson!$B$2:$B$20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244139"/>
        <c:axId val="702210722"/>
      </c:scatterChart>
      <c:valAx>
        <c:axId val="12832441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2210722"/>
      </c:valAx>
      <c:valAx>
        <c:axId val="702210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83244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Spearman!$D$1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Spearman!$C$2:$C$20</c:f>
            </c:numRef>
          </c:xVal>
          <c:yVal>
            <c:numRef>
              <c:f>Spearman!$D$2:$D$20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029105"/>
        <c:axId val="471897829"/>
      </c:scatterChart>
      <c:valAx>
        <c:axId val="6970291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rank - 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471897829"/>
      </c:valAx>
      <c:valAx>
        <c:axId val="471897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rank - 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970291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</xdr:colOff>
      <xdr:row>6</xdr:row>
      <xdr:rowOff>180975</xdr:rowOff>
    </xdr:from>
    <xdr:ext cx="3019425" cy="2752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6</xdr:row>
      <xdr:rowOff>104775</xdr:rowOff>
    </xdr:from>
    <xdr:ext cx="2628900" cy="23050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12" width="9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>
      <c r="A2" s="4" t="s">
        <v>13</v>
      </c>
      <c r="B2" s="5">
        <v>18.7</v>
      </c>
      <c r="C2" s="5">
        <v>8.0</v>
      </c>
      <c r="D2" s="5">
        <v>360.0</v>
      </c>
      <c r="E2" s="5">
        <v>175.0</v>
      </c>
      <c r="F2" s="5">
        <v>3.15</v>
      </c>
      <c r="G2" s="5">
        <v>3.44</v>
      </c>
      <c r="H2" s="5">
        <v>17.02</v>
      </c>
      <c r="I2" s="5">
        <v>0.0</v>
      </c>
      <c r="J2" s="5">
        <v>0.0</v>
      </c>
      <c r="K2" s="5">
        <v>3.0</v>
      </c>
      <c r="L2" s="5">
        <v>2.0</v>
      </c>
      <c r="M2" s="6">
        <f t="shared" ref="M2:M32" si="1">SUMXMY2(B2:H2,$B$33:$H$33)</f>
        <v>1600.419825</v>
      </c>
    </row>
    <row r="3">
      <c r="A3" s="4" t="s">
        <v>14</v>
      </c>
      <c r="B3" s="5">
        <v>14.7</v>
      </c>
      <c r="C3" s="5">
        <v>8.0</v>
      </c>
      <c r="D3" s="5">
        <v>440.0</v>
      </c>
      <c r="E3" s="5">
        <v>230.0</v>
      </c>
      <c r="F3" s="5">
        <v>3.23</v>
      </c>
      <c r="G3" s="5">
        <v>5.345</v>
      </c>
      <c r="H3" s="5">
        <v>17.42</v>
      </c>
      <c r="I3" s="5">
        <v>0.0</v>
      </c>
      <c r="J3" s="5">
        <v>0.0</v>
      </c>
      <c r="K3" s="5">
        <v>3.0</v>
      </c>
      <c r="L3" s="5">
        <v>4.0</v>
      </c>
      <c r="M3" s="6">
        <f t="shared" si="1"/>
        <v>4647.6594</v>
      </c>
    </row>
    <row r="4">
      <c r="A4" s="4" t="s">
        <v>15</v>
      </c>
      <c r="B4" s="5">
        <v>10.4</v>
      </c>
      <c r="C4" s="5">
        <v>8.0</v>
      </c>
      <c r="D4" s="5">
        <v>460.0</v>
      </c>
      <c r="E4" s="5">
        <v>215.0</v>
      </c>
      <c r="F4" s="5">
        <v>3.0</v>
      </c>
      <c r="G4" s="5">
        <v>5.424</v>
      </c>
      <c r="H4" s="5">
        <v>17.82</v>
      </c>
      <c r="I4" s="5">
        <v>0.0</v>
      </c>
      <c r="J4" s="5">
        <v>0.0</v>
      </c>
      <c r="K4" s="5">
        <v>3.0</v>
      </c>
      <c r="L4" s="5">
        <v>4.0</v>
      </c>
      <c r="M4" s="6">
        <f t="shared" si="1"/>
        <v>5280.532541</v>
      </c>
    </row>
    <row r="5">
      <c r="A5" s="4" t="s">
        <v>16</v>
      </c>
      <c r="B5" s="5">
        <v>10.4</v>
      </c>
      <c r="C5" s="5">
        <v>8.0</v>
      </c>
      <c r="D5" s="5">
        <v>472.0</v>
      </c>
      <c r="E5" s="5">
        <v>205.0</v>
      </c>
      <c r="F5" s="5">
        <v>2.93</v>
      </c>
      <c r="G5" s="5">
        <v>5.25</v>
      </c>
      <c r="H5" s="5">
        <v>17.98</v>
      </c>
      <c r="I5" s="5">
        <v>0.0</v>
      </c>
      <c r="J5" s="5">
        <v>0.0</v>
      </c>
      <c r="K5" s="5">
        <v>3.0</v>
      </c>
      <c r="L5" s="5">
        <v>4.0</v>
      </c>
      <c r="M5" s="6">
        <f t="shared" si="1"/>
        <v>6164.301425</v>
      </c>
    </row>
    <row r="6">
      <c r="A6" s="4" t="s">
        <v>17</v>
      </c>
      <c r="B6" s="5">
        <v>14.3</v>
      </c>
      <c r="C6" s="5">
        <v>8.0</v>
      </c>
      <c r="D6" s="5">
        <v>360.0</v>
      </c>
      <c r="E6" s="5">
        <v>245.0</v>
      </c>
      <c r="F6" s="5">
        <v>3.21</v>
      </c>
      <c r="G6" s="5">
        <v>3.57</v>
      </c>
      <c r="H6" s="5">
        <v>15.84</v>
      </c>
      <c r="I6" s="5">
        <v>0.0</v>
      </c>
      <c r="J6" s="5">
        <v>0.0</v>
      </c>
      <c r="K6" s="5">
        <v>3.0</v>
      </c>
      <c r="L6" s="5">
        <v>4.0</v>
      </c>
      <c r="M6" s="6">
        <f t="shared" si="1"/>
        <v>6525.566625</v>
      </c>
    </row>
    <row r="7">
      <c r="A7" s="4" t="s">
        <v>18</v>
      </c>
      <c r="B7" s="5">
        <v>15.5</v>
      </c>
      <c r="C7" s="5">
        <v>8.0</v>
      </c>
      <c r="D7" s="5">
        <v>318.0</v>
      </c>
      <c r="E7" s="5">
        <v>150.0</v>
      </c>
      <c r="F7" s="5">
        <v>2.76</v>
      </c>
      <c r="G7" s="5">
        <v>3.52</v>
      </c>
      <c r="H7" s="5">
        <v>16.87</v>
      </c>
      <c r="I7" s="5">
        <v>0.0</v>
      </c>
      <c r="J7" s="5">
        <v>0.0</v>
      </c>
      <c r="K7" s="5">
        <v>3.0</v>
      </c>
      <c r="L7" s="5">
        <v>2.0</v>
      </c>
      <c r="M7" s="6">
        <f t="shared" si="1"/>
        <v>7362.930425</v>
      </c>
    </row>
    <row r="8">
      <c r="A8" s="4" t="s">
        <v>19</v>
      </c>
      <c r="B8" s="5">
        <v>13.3</v>
      </c>
      <c r="C8" s="5">
        <v>8.0</v>
      </c>
      <c r="D8" s="5">
        <v>350.0</v>
      </c>
      <c r="E8" s="5">
        <v>245.0</v>
      </c>
      <c r="F8" s="5">
        <v>3.73</v>
      </c>
      <c r="G8" s="5">
        <v>3.84</v>
      </c>
      <c r="H8" s="5">
        <v>15.41</v>
      </c>
      <c r="I8" s="5">
        <v>0.0</v>
      </c>
      <c r="J8" s="5">
        <v>0.0</v>
      </c>
      <c r="K8" s="5">
        <v>3.0</v>
      </c>
      <c r="L8" s="5">
        <v>4.0</v>
      </c>
      <c r="M8" s="6">
        <f t="shared" si="1"/>
        <v>7437.922125</v>
      </c>
    </row>
    <row r="9">
      <c r="A9" s="4" t="s">
        <v>20</v>
      </c>
      <c r="B9" s="5">
        <v>15.2</v>
      </c>
      <c r="C9" s="5">
        <v>8.0</v>
      </c>
      <c r="D9" s="5">
        <v>304.0</v>
      </c>
      <c r="E9" s="5">
        <v>150.0</v>
      </c>
      <c r="F9" s="5">
        <v>3.15</v>
      </c>
      <c r="G9" s="5">
        <v>3.435</v>
      </c>
      <c r="H9" s="5">
        <v>17.3</v>
      </c>
      <c r="I9" s="5">
        <v>0.0</v>
      </c>
      <c r="J9" s="5">
        <v>0.0</v>
      </c>
      <c r="K9" s="5">
        <v>3.0</v>
      </c>
      <c r="L9" s="5">
        <v>2.0</v>
      </c>
      <c r="M9" s="6">
        <f t="shared" si="1"/>
        <v>9857.2355</v>
      </c>
    </row>
    <row r="10">
      <c r="A10" s="4" t="s">
        <v>21</v>
      </c>
      <c r="B10" s="5">
        <v>15.8</v>
      </c>
      <c r="C10" s="5">
        <v>8.0</v>
      </c>
      <c r="D10" s="5">
        <v>351.0</v>
      </c>
      <c r="E10" s="5">
        <v>264.0</v>
      </c>
      <c r="F10" s="5">
        <v>4.22</v>
      </c>
      <c r="G10" s="5">
        <v>3.17</v>
      </c>
      <c r="H10" s="5">
        <v>14.5</v>
      </c>
      <c r="I10" s="5">
        <v>0.0</v>
      </c>
      <c r="J10" s="5">
        <v>1.0</v>
      </c>
      <c r="K10" s="5">
        <v>5.0</v>
      </c>
      <c r="L10" s="5">
        <v>4.0</v>
      </c>
      <c r="M10" s="6">
        <f t="shared" si="1"/>
        <v>10341.81773</v>
      </c>
    </row>
    <row r="11">
      <c r="A11" s="4" t="s">
        <v>22</v>
      </c>
      <c r="B11" s="5">
        <v>17.3</v>
      </c>
      <c r="C11" s="5">
        <v>8.0</v>
      </c>
      <c r="D11" s="5">
        <v>275.8</v>
      </c>
      <c r="E11" s="5">
        <v>180.0</v>
      </c>
      <c r="F11" s="5">
        <v>3.07</v>
      </c>
      <c r="G11" s="5">
        <v>3.73</v>
      </c>
      <c r="H11" s="5">
        <v>17.6</v>
      </c>
      <c r="I11" s="5">
        <v>0.0</v>
      </c>
      <c r="J11" s="5">
        <v>0.0</v>
      </c>
      <c r="K11" s="5">
        <v>3.0</v>
      </c>
      <c r="L11" s="5">
        <v>3.0</v>
      </c>
      <c r="M11" s="6">
        <f t="shared" si="1"/>
        <v>15454.56583</v>
      </c>
    </row>
    <row r="12">
      <c r="A12" s="4" t="s">
        <v>23</v>
      </c>
      <c r="B12" s="5">
        <v>16.4</v>
      </c>
      <c r="C12" s="5">
        <v>8.0</v>
      </c>
      <c r="D12" s="5">
        <v>275.8</v>
      </c>
      <c r="E12" s="5">
        <v>180.0</v>
      </c>
      <c r="F12" s="5">
        <v>3.07</v>
      </c>
      <c r="G12" s="5">
        <v>4.07</v>
      </c>
      <c r="H12" s="5">
        <v>17.4</v>
      </c>
      <c r="I12" s="5">
        <v>0.0</v>
      </c>
      <c r="J12" s="5">
        <v>0.0</v>
      </c>
      <c r="K12" s="5">
        <v>3.0</v>
      </c>
      <c r="L12" s="5">
        <v>3.0</v>
      </c>
      <c r="M12" s="6">
        <f t="shared" si="1"/>
        <v>15458.65323</v>
      </c>
    </row>
    <row r="13">
      <c r="A13" s="4" t="s">
        <v>24</v>
      </c>
      <c r="B13" s="5">
        <v>15.2</v>
      </c>
      <c r="C13" s="5">
        <v>8.0</v>
      </c>
      <c r="D13" s="5">
        <v>275.8</v>
      </c>
      <c r="E13" s="5">
        <v>180.0</v>
      </c>
      <c r="F13" s="5">
        <v>3.07</v>
      </c>
      <c r="G13" s="5">
        <v>3.78</v>
      </c>
      <c r="H13" s="5">
        <v>18.0</v>
      </c>
      <c r="I13" s="5">
        <v>0.0</v>
      </c>
      <c r="J13" s="5">
        <v>0.0</v>
      </c>
      <c r="K13" s="5">
        <v>3.0</v>
      </c>
      <c r="L13" s="5">
        <v>3.0</v>
      </c>
      <c r="M13" s="6">
        <f t="shared" si="1"/>
        <v>15467.54683</v>
      </c>
    </row>
    <row r="14">
      <c r="A14" s="4" t="s">
        <v>25</v>
      </c>
      <c r="B14" s="5">
        <v>21.4</v>
      </c>
      <c r="C14" s="5">
        <v>6.0</v>
      </c>
      <c r="D14" s="5">
        <v>258.0</v>
      </c>
      <c r="E14" s="5">
        <v>110.0</v>
      </c>
      <c r="F14" s="5">
        <v>3.08</v>
      </c>
      <c r="G14" s="5">
        <v>3.215</v>
      </c>
      <c r="H14" s="5">
        <v>19.44</v>
      </c>
      <c r="I14" s="5">
        <v>1.0</v>
      </c>
      <c r="J14" s="5">
        <v>0.0</v>
      </c>
      <c r="K14" s="5">
        <v>3.0</v>
      </c>
      <c r="L14" s="5">
        <v>1.0</v>
      </c>
      <c r="M14" s="6">
        <f t="shared" si="1"/>
        <v>24403.949</v>
      </c>
    </row>
    <row r="15">
      <c r="A15" s="4" t="s">
        <v>26</v>
      </c>
      <c r="B15" s="5">
        <v>15.0</v>
      </c>
      <c r="C15" s="5">
        <v>8.0</v>
      </c>
      <c r="D15" s="5">
        <v>301.0</v>
      </c>
      <c r="E15" s="5">
        <v>335.0</v>
      </c>
      <c r="F15" s="5">
        <v>3.54</v>
      </c>
      <c r="G15" s="5">
        <v>3.57</v>
      </c>
      <c r="H15" s="5">
        <v>14.6</v>
      </c>
      <c r="I15" s="5">
        <v>0.0</v>
      </c>
      <c r="J15" s="5">
        <v>1.0</v>
      </c>
      <c r="K15" s="5">
        <v>5.0</v>
      </c>
      <c r="L15" s="5">
        <v>8.0</v>
      </c>
      <c r="M15" s="6">
        <f t="shared" si="1"/>
        <v>35424.92973</v>
      </c>
    </row>
    <row r="16">
      <c r="A16" s="4" t="s">
        <v>27</v>
      </c>
      <c r="B16" s="5">
        <v>18.1</v>
      </c>
      <c r="C16" s="5">
        <v>6.0</v>
      </c>
      <c r="D16" s="5">
        <v>225.0</v>
      </c>
      <c r="E16" s="5">
        <v>105.0</v>
      </c>
      <c r="F16" s="5">
        <v>2.76</v>
      </c>
      <c r="G16" s="5">
        <v>3.46</v>
      </c>
      <c r="H16" s="5">
        <v>20.22</v>
      </c>
      <c r="I16" s="5">
        <v>1.0</v>
      </c>
      <c r="J16" s="5">
        <v>0.0</v>
      </c>
      <c r="K16" s="5">
        <v>3.0</v>
      </c>
      <c r="L16" s="5">
        <v>1.0</v>
      </c>
      <c r="M16" s="6">
        <f t="shared" si="1"/>
        <v>35540.50953</v>
      </c>
    </row>
    <row r="17">
      <c r="A17" s="4" t="s">
        <v>28</v>
      </c>
      <c r="B17" s="5">
        <v>19.2</v>
      </c>
      <c r="C17" s="5">
        <v>6.0</v>
      </c>
      <c r="D17" s="5">
        <v>167.6</v>
      </c>
      <c r="E17" s="5">
        <v>123.0</v>
      </c>
      <c r="F17" s="5">
        <v>3.92</v>
      </c>
      <c r="G17" s="5">
        <v>3.44</v>
      </c>
      <c r="H17" s="5">
        <v>18.3</v>
      </c>
      <c r="I17" s="5">
        <v>1.0</v>
      </c>
      <c r="J17" s="5">
        <v>0.0</v>
      </c>
      <c r="K17" s="5">
        <v>4.0</v>
      </c>
      <c r="L17" s="5">
        <v>4.0</v>
      </c>
      <c r="M17" s="6">
        <f t="shared" si="1"/>
        <v>56720.19213</v>
      </c>
    </row>
    <row r="18">
      <c r="A18" s="4" t="s">
        <v>29</v>
      </c>
      <c r="B18" s="5">
        <v>17.8</v>
      </c>
      <c r="C18" s="5">
        <v>6.0</v>
      </c>
      <c r="D18" s="5">
        <v>167.6</v>
      </c>
      <c r="E18" s="5">
        <v>123.0</v>
      </c>
      <c r="F18" s="5">
        <v>3.92</v>
      </c>
      <c r="G18" s="5">
        <v>3.44</v>
      </c>
      <c r="H18" s="5">
        <v>18.9</v>
      </c>
      <c r="I18" s="5">
        <v>1.0</v>
      </c>
      <c r="J18" s="5">
        <v>0.0</v>
      </c>
      <c r="K18" s="5">
        <v>4.0</v>
      </c>
      <c r="L18" s="5">
        <v>4.0</v>
      </c>
      <c r="M18" s="6">
        <f t="shared" si="1"/>
        <v>56724.01213</v>
      </c>
    </row>
    <row r="19">
      <c r="A19" s="4" t="s">
        <v>30</v>
      </c>
      <c r="B19" s="5">
        <v>21.0</v>
      </c>
      <c r="C19" s="5">
        <v>6.0</v>
      </c>
      <c r="D19" s="5">
        <v>160.0</v>
      </c>
      <c r="E19" s="5">
        <v>110.0</v>
      </c>
      <c r="F19" s="5">
        <v>3.9</v>
      </c>
      <c r="G19" s="5">
        <v>2.875</v>
      </c>
      <c r="H19" s="5">
        <v>17.02</v>
      </c>
      <c r="I19" s="5">
        <v>0.0</v>
      </c>
      <c r="J19" s="5">
        <v>1.0</v>
      </c>
      <c r="K19" s="5">
        <v>4.0</v>
      </c>
      <c r="L19" s="5">
        <v>4.0</v>
      </c>
      <c r="M19" s="6">
        <f t="shared" si="1"/>
        <v>61833.8542</v>
      </c>
    </row>
    <row r="20">
      <c r="A20" s="4" t="s">
        <v>31</v>
      </c>
      <c r="B20" s="5">
        <v>21.0</v>
      </c>
      <c r="C20" s="5">
        <v>6.0</v>
      </c>
      <c r="D20" s="5">
        <v>160.0</v>
      </c>
      <c r="E20" s="5">
        <v>110.0</v>
      </c>
      <c r="F20" s="5">
        <v>3.9</v>
      </c>
      <c r="G20" s="5">
        <v>2.62</v>
      </c>
      <c r="H20" s="5">
        <v>16.46</v>
      </c>
      <c r="I20" s="5">
        <v>0.0</v>
      </c>
      <c r="J20" s="5">
        <v>1.0</v>
      </c>
      <c r="K20" s="5">
        <v>4.0</v>
      </c>
      <c r="L20" s="5">
        <v>4.0</v>
      </c>
      <c r="M20" s="6">
        <f t="shared" si="1"/>
        <v>61834.76113</v>
      </c>
    </row>
    <row r="21">
      <c r="A21" s="4" t="s">
        <v>32</v>
      </c>
      <c r="B21" s="5">
        <v>19.7</v>
      </c>
      <c r="C21" s="5">
        <v>6.0</v>
      </c>
      <c r="D21" s="5">
        <v>145.0</v>
      </c>
      <c r="E21" s="5">
        <v>175.0</v>
      </c>
      <c r="F21" s="5">
        <v>3.62</v>
      </c>
      <c r="G21" s="5">
        <v>2.77</v>
      </c>
      <c r="H21" s="5">
        <v>15.5</v>
      </c>
      <c r="I21" s="5">
        <v>0.0</v>
      </c>
      <c r="J21" s="5">
        <v>1.0</v>
      </c>
      <c r="K21" s="5">
        <v>5.0</v>
      </c>
      <c r="L21" s="5">
        <v>6.0</v>
      </c>
      <c r="M21" s="6">
        <f t="shared" si="1"/>
        <v>65033.09973</v>
      </c>
    </row>
    <row r="22">
      <c r="A22" s="4" t="s">
        <v>33</v>
      </c>
      <c r="B22" s="5">
        <v>22.8</v>
      </c>
      <c r="C22" s="5">
        <v>4.0</v>
      </c>
      <c r="D22" s="5">
        <v>140.8</v>
      </c>
      <c r="E22" s="5">
        <v>95.0</v>
      </c>
      <c r="F22" s="5">
        <v>3.92</v>
      </c>
      <c r="G22" s="5">
        <v>3.15</v>
      </c>
      <c r="H22" s="5">
        <v>22.9</v>
      </c>
      <c r="I22" s="5">
        <v>1.0</v>
      </c>
      <c r="J22" s="5">
        <v>0.0</v>
      </c>
      <c r="K22" s="5">
        <v>4.0</v>
      </c>
      <c r="L22" s="5">
        <v>2.0</v>
      </c>
      <c r="M22" s="6">
        <f t="shared" si="1"/>
        <v>73649.01113</v>
      </c>
    </row>
    <row r="23">
      <c r="A23" s="4" t="s">
        <v>34</v>
      </c>
      <c r="B23" s="5">
        <v>24.4</v>
      </c>
      <c r="C23" s="5">
        <v>4.0</v>
      </c>
      <c r="D23" s="5">
        <v>146.7</v>
      </c>
      <c r="E23" s="5">
        <v>62.0</v>
      </c>
      <c r="F23" s="5">
        <v>3.69</v>
      </c>
      <c r="G23" s="5">
        <v>3.19</v>
      </c>
      <c r="H23" s="5">
        <v>20.0</v>
      </c>
      <c r="I23" s="5">
        <v>1.0</v>
      </c>
      <c r="J23" s="5">
        <v>0.0</v>
      </c>
      <c r="K23" s="5">
        <v>4.0</v>
      </c>
      <c r="L23" s="5">
        <v>2.0</v>
      </c>
      <c r="M23" s="6">
        <f t="shared" si="1"/>
        <v>76982.43363</v>
      </c>
    </row>
    <row r="24">
      <c r="A24" s="4" t="s">
        <v>35</v>
      </c>
      <c r="B24" s="5">
        <v>21.4</v>
      </c>
      <c r="C24" s="5">
        <v>4.0</v>
      </c>
      <c r="D24" s="5">
        <v>121.0</v>
      </c>
      <c r="E24" s="5">
        <v>109.0</v>
      </c>
      <c r="F24" s="5">
        <v>4.11</v>
      </c>
      <c r="G24" s="5">
        <v>2.78</v>
      </c>
      <c r="H24" s="5">
        <v>18.6</v>
      </c>
      <c r="I24" s="5">
        <v>1.0</v>
      </c>
      <c r="J24" s="5">
        <v>1.0</v>
      </c>
      <c r="K24" s="5">
        <v>4.0</v>
      </c>
      <c r="L24" s="5">
        <v>2.0</v>
      </c>
      <c r="M24" s="6">
        <f t="shared" si="1"/>
        <v>82222.43763</v>
      </c>
    </row>
    <row r="25">
      <c r="A25" s="4" t="s">
        <v>36</v>
      </c>
      <c r="B25" s="5">
        <v>21.5</v>
      </c>
      <c r="C25" s="5">
        <v>4.0</v>
      </c>
      <c r="D25" s="5">
        <v>120.1</v>
      </c>
      <c r="E25" s="5">
        <v>97.0</v>
      </c>
      <c r="F25" s="5">
        <v>3.7</v>
      </c>
      <c r="G25" s="5">
        <v>2.465</v>
      </c>
      <c r="H25" s="5">
        <v>20.01</v>
      </c>
      <c r="I25" s="5">
        <v>1.0</v>
      </c>
      <c r="J25" s="5">
        <v>0.0</v>
      </c>
      <c r="K25" s="5">
        <v>3.0</v>
      </c>
      <c r="L25" s="5">
        <v>1.0</v>
      </c>
      <c r="M25" s="6">
        <f t="shared" si="1"/>
        <v>84460.3504</v>
      </c>
    </row>
    <row r="26">
      <c r="A26" s="4" t="s">
        <v>37</v>
      </c>
      <c r="B26" s="5">
        <v>26.0</v>
      </c>
      <c r="C26" s="5">
        <v>4.0</v>
      </c>
      <c r="D26" s="5">
        <v>120.3</v>
      </c>
      <c r="E26" s="5">
        <v>91.0</v>
      </c>
      <c r="F26" s="5">
        <v>4.43</v>
      </c>
      <c r="G26" s="5">
        <v>2.14</v>
      </c>
      <c r="H26" s="5">
        <v>16.7</v>
      </c>
      <c r="I26" s="5">
        <v>0.0</v>
      </c>
      <c r="J26" s="5">
        <v>1.0</v>
      </c>
      <c r="K26" s="5">
        <v>5.0</v>
      </c>
      <c r="L26" s="5">
        <v>2.0</v>
      </c>
      <c r="M26" s="6">
        <f t="shared" si="1"/>
        <v>85355.18203</v>
      </c>
    </row>
    <row r="27">
      <c r="A27" s="4" t="s">
        <v>38</v>
      </c>
      <c r="B27" s="5">
        <v>22.8</v>
      </c>
      <c r="C27" s="5">
        <v>4.0</v>
      </c>
      <c r="D27" s="5">
        <v>108.0</v>
      </c>
      <c r="E27" s="5">
        <v>93.0</v>
      </c>
      <c r="F27" s="5">
        <v>3.85</v>
      </c>
      <c r="G27" s="5">
        <v>2.32</v>
      </c>
      <c r="H27" s="5">
        <v>18.61</v>
      </c>
      <c r="I27" s="5">
        <v>1.0</v>
      </c>
      <c r="J27" s="5">
        <v>1.0</v>
      </c>
      <c r="K27" s="5">
        <v>4.0</v>
      </c>
      <c r="L27" s="5">
        <v>1.0</v>
      </c>
      <c r="M27" s="6">
        <f t="shared" si="1"/>
        <v>92022.31213</v>
      </c>
    </row>
    <row r="28">
      <c r="A28" s="4" t="s">
        <v>39</v>
      </c>
      <c r="B28" s="5">
        <v>30.4</v>
      </c>
      <c r="C28" s="5">
        <v>4.0</v>
      </c>
      <c r="D28" s="5">
        <v>95.1</v>
      </c>
      <c r="E28" s="5">
        <v>113.0</v>
      </c>
      <c r="F28" s="5">
        <v>3.77</v>
      </c>
      <c r="G28" s="5">
        <v>1.513</v>
      </c>
      <c r="H28" s="5">
        <v>16.9</v>
      </c>
      <c r="I28" s="5">
        <v>1.0</v>
      </c>
      <c r="J28" s="5">
        <v>1.0</v>
      </c>
      <c r="K28" s="5">
        <v>5.0</v>
      </c>
      <c r="L28" s="5">
        <v>2.0</v>
      </c>
      <c r="M28" s="6">
        <f t="shared" si="1"/>
        <v>96955.38682</v>
      </c>
    </row>
    <row r="29">
      <c r="A29" s="4" t="s">
        <v>40</v>
      </c>
      <c r="B29" s="5">
        <v>27.3</v>
      </c>
      <c r="C29" s="5">
        <v>4.0</v>
      </c>
      <c r="D29" s="5">
        <v>79.0</v>
      </c>
      <c r="E29" s="5">
        <v>66.0</v>
      </c>
      <c r="F29" s="5">
        <v>4.08</v>
      </c>
      <c r="G29" s="5">
        <v>1.935</v>
      </c>
      <c r="H29" s="5">
        <v>18.9</v>
      </c>
      <c r="I29" s="5">
        <v>1.0</v>
      </c>
      <c r="J29" s="5">
        <v>1.0</v>
      </c>
      <c r="K29" s="5">
        <v>4.0</v>
      </c>
      <c r="L29" s="5">
        <v>1.0</v>
      </c>
      <c r="M29" s="6">
        <f t="shared" si="1"/>
        <v>115011.6806</v>
      </c>
    </row>
    <row r="30">
      <c r="A30" s="4" t="s">
        <v>41</v>
      </c>
      <c r="B30" s="5">
        <v>32.4</v>
      </c>
      <c r="C30" s="5">
        <v>4.0</v>
      </c>
      <c r="D30" s="5">
        <v>78.7</v>
      </c>
      <c r="E30" s="5">
        <v>66.0</v>
      </c>
      <c r="F30" s="5">
        <v>4.08</v>
      </c>
      <c r="G30" s="5">
        <v>2.2</v>
      </c>
      <c r="H30" s="5">
        <v>19.47</v>
      </c>
      <c r="I30" s="5">
        <v>1.0</v>
      </c>
      <c r="J30" s="5">
        <v>1.0</v>
      </c>
      <c r="K30" s="5">
        <v>4.0</v>
      </c>
      <c r="L30" s="5">
        <v>1.0</v>
      </c>
      <c r="M30" s="6">
        <f t="shared" si="1"/>
        <v>115314.4924</v>
      </c>
    </row>
    <row r="31">
      <c r="A31" s="4" t="s">
        <v>42</v>
      </c>
      <c r="B31" s="5">
        <v>30.4</v>
      </c>
      <c r="C31" s="5">
        <v>4.0</v>
      </c>
      <c r="D31" s="5">
        <v>75.7</v>
      </c>
      <c r="E31" s="5">
        <v>52.0</v>
      </c>
      <c r="F31" s="5">
        <v>4.93</v>
      </c>
      <c r="G31" s="5">
        <v>1.615</v>
      </c>
      <c r="H31" s="5">
        <v>18.52</v>
      </c>
      <c r="I31" s="5">
        <v>1.0</v>
      </c>
      <c r="J31" s="5">
        <v>1.0</v>
      </c>
      <c r="K31" s="5">
        <v>4.0</v>
      </c>
      <c r="L31" s="5">
        <v>2.0</v>
      </c>
      <c r="M31" s="6">
        <f t="shared" si="1"/>
        <v>120451.4863</v>
      </c>
    </row>
    <row r="32">
      <c r="A32" s="4" t="s">
        <v>43</v>
      </c>
      <c r="B32" s="5">
        <v>33.9</v>
      </c>
      <c r="C32" s="5">
        <v>4.0</v>
      </c>
      <c r="D32" s="5">
        <v>71.1</v>
      </c>
      <c r="E32" s="5">
        <v>65.0</v>
      </c>
      <c r="F32" s="5">
        <v>4.22</v>
      </c>
      <c r="G32" s="5">
        <v>1.835</v>
      </c>
      <c r="H32" s="5">
        <v>19.9</v>
      </c>
      <c r="I32" s="5">
        <v>1.0</v>
      </c>
      <c r="J32" s="5">
        <v>1.0</v>
      </c>
      <c r="K32" s="5">
        <v>4.0</v>
      </c>
      <c r="L32" s="5">
        <v>1.0</v>
      </c>
      <c r="M32" s="6">
        <f t="shared" si="1"/>
        <v>120520.7622</v>
      </c>
    </row>
    <row r="33">
      <c r="A33" s="4" t="s">
        <v>44</v>
      </c>
      <c r="B33" s="5">
        <v>19.2</v>
      </c>
      <c r="C33" s="5">
        <v>8.0</v>
      </c>
      <c r="D33" s="5">
        <v>400.0</v>
      </c>
      <c r="E33" s="5">
        <v>175.0</v>
      </c>
      <c r="F33" s="5">
        <v>3.08</v>
      </c>
      <c r="G33" s="5">
        <v>3.845</v>
      </c>
      <c r="H33" s="5">
        <v>17.05</v>
      </c>
      <c r="I33" s="5">
        <v>0.0</v>
      </c>
      <c r="J33" s="5">
        <v>0.0</v>
      </c>
      <c r="K33" s="5">
        <v>3.0</v>
      </c>
      <c r="L33" s="5">
        <v>2.0</v>
      </c>
      <c r="M33" s="6"/>
    </row>
    <row r="34">
      <c r="A34" s="7"/>
      <c r="M34" s="6"/>
    </row>
    <row r="35">
      <c r="M35" s="6"/>
    </row>
    <row r="36">
      <c r="M36" s="6"/>
    </row>
    <row r="37">
      <c r="M37" s="6"/>
    </row>
    <row r="38">
      <c r="M38" s="6"/>
    </row>
    <row r="39">
      <c r="M39" s="6"/>
    </row>
    <row r="40">
      <c r="M40" s="6"/>
    </row>
    <row r="41">
      <c r="M41" s="6"/>
    </row>
    <row r="42">
      <c r="M42" s="6"/>
    </row>
    <row r="43">
      <c r="M43" s="6"/>
    </row>
    <row r="44">
      <c r="M44" s="6"/>
    </row>
    <row r="45">
      <c r="M45" s="6"/>
    </row>
    <row r="46">
      <c r="M46" s="6"/>
    </row>
    <row r="47">
      <c r="M47" s="6"/>
    </row>
    <row r="48">
      <c r="M48" s="6"/>
    </row>
    <row r="49">
      <c r="M49" s="6"/>
    </row>
    <row r="50">
      <c r="M50" s="6"/>
    </row>
    <row r="51">
      <c r="M51" s="6"/>
    </row>
    <row r="52">
      <c r="M52" s="6"/>
    </row>
    <row r="53">
      <c r="M53" s="6"/>
    </row>
    <row r="54">
      <c r="M54" s="6"/>
    </row>
    <row r="55">
      <c r="M55" s="6"/>
    </row>
    <row r="56">
      <c r="M56" s="6"/>
    </row>
    <row r="57">
      <c r="M57" s="6"/>
    </row>
    <row r="58">
      <c r="M58" s="6"/>
    </row>
    <row r="59">
      <c r="M59" s="6"/>
    </row>
    <row r="60">
      <c r="M60" s="6"/>
    </row>
    <row r="61">
      <c r="M61" s="6"/>
    </row>
    <row r="62">
      <c r="M62" s="6"/>
    </row>
    <row r="63">
      <c r="M63" s="6"/>
    </row>
    <row r="64">
      <c r="M64" s="6"/>
    </row>
    <row r="65">
      <c r="M65" s="6"/>
    </row>
    <row r="66">
      <c r="M66" s="6"/>
    </row>
    <row r="67">
      <c r="M67" s="6"/>
    </row>
    <row r="68">
      <c r="M68" s="6"/>
    </row>
    <row r="69">
      <c r="M69" s="6"/>
    </row>
    <row r="70">
      <c r="M70" s="6"/>
    </row>
    <row r="71">
      <c r="M71" s="6"/>
    </row>
    <row r="72">
      <c r="M72" s="6"/>
    </row>
    <row r="73">
      <c r="M73" s="6"/>
    </row>
    <row r="74">
      <c r="M74" s="6"/>
    </row>
    <row r="75">
      <c r="M75" s="6"/>
    </row>
    <row r="76">
      <c r="M76" s="6"/>
    </row>
    <row r="77">
      <c r="M77" s="6"/>
    </row>
    <row r="78">
      <c r="M78" s="6"/>
    </row>
    <row r="79">
      <c r="M79" s="6"/>
    </row>
    <row r="80">
      <c r="M80" s="6"/>
    </row>
    <row r="81">
      <c r="M81" s="6"/>
    </row>
    <row r="82">
      <c r="M82" s="6"/>
    </row>
    <row r="83">
      <c r="M83" s="6"/>
    </row>
    <row r="84">
      <c r="M84" s="6"/>
    </row>
    <row r="85">
      <c r="M85" s="6"/>
    </row>
    <row r="86">
      <c r="M86" s="6"/>
    </row>
    <row r="87">
      <c r="M87" s="6"/>
    </row>
    <row r="88">
      <c r="M88" s="6"/>
    </row>
    <row r="89">
      <c r="M89" s="6"/>
    </row>
    <row r="90">
      <c r="M90" s="6"/>
    </row>
    <row r="91">
      <c r="M91" s="6"/>
    </row>
    <row r="92">
      <c r="M92" s="6"/>
    </row>
    <row r="93">
      <c r="M93" s="6"/>
    </row>
    <row r="94">
      <c r="M94" s="6"/>
    </row>
    <row r="95">
      <c r="M95" s="6"/>
    </row>
    <row r="96">
      <c r="M96" s="6"/>
    </row>
    <row r="97">
      <c r="M97" s="6"/>
    </row>
    <row r="98">
      <c r="M98" s="6"/>
    </row>
    <row r="99">
      <c r="M99" s="6"/>
    </row>
    <row r="100">
      <c r="M100" s="6"/>
    </row>
    <row r="101">
      <c r="M101" s="6"/>
    </row>
    <row r="102">
      <c r="M102" s="6"/>
    </row>
    <row r="103">
      <c r="M103" s="6"/>
    </row>
    <row r="104">
      <c r="M104" s="6"/>
    </row>
    <row r="105">
      <c r="M105" s="6"/>
    </row>
    <row r="106">
      <c r="M106" s="6"/>
    </row>
    <row r="107">
      <c r="M107" s="6"/>
    </row>
    <row r="108">
      <c r="M108" s="6"/>
    </row>
    <row r="109">
      <c r="M109" s="6"/>
    </row>
    <row r="110">
      <c r="M110" s="6"/>
    </row>
    <row r="111">
      <c r="M111" s="6"/>
    </row>
    <row r="112">
      <c r="M112" s="6"/>
    </row>
    <row r="113">
      <c r="M113" s="6"/>
    </row>
    <row r="114">
      <c r="M114" s="6"/>
    </row>
    <row r="115">
      <c r="M115" s="6"/>
    </row>
    <row r="116">
      <c r="M116" s="6"/>
    </row>
    <row r="117">
      <c r="M117" s="6"/>
    </row>
    <row r="118">
      <c r="M118" s="6"/>
    </row>
    <row r="119">
      <c r="M119" s="6"/>
    </row>
    <row r="120">
      <c r="M120" s="6"/>
    </row>
    <row r="121">
      <c r="M121" s="6"/>
    </row>
    <row r="122">
      <c r="M122" s="6"/>
    </row>
    <row r="123">
      <c r="M123" s="6"/>
    </row>
    <row r="124">
      <c r="M124" s="6"/>
    </row>
    <row r="125">
      <c r="M125" s="6"/>
    </row>
    <row r="126">
      <c r="M126" s="6"/>
    </row>
    <row r="127">
      <c r="M127" s="6"/>
    </row>
    <row r="128">
      <c r="M128" s="6"/>
    </row>
    <row r="129">
      <c r="M129" s="6"/>
    </row>
    <row r="130">
      <c r="M130" s="6"/>
    </row>
    <row r="131">
      <c r="M131" s="6"/>
    </row>
    <row r="132">
      <c r="M132" s="6"/>
    </row>
    <row r="133">
      <c r="M133" s="6"/>
    </row>
    <row r="134">
      <c r="M134" s="6"/>
    </row>
    <row r="135">
      <c r="M135" s="6"/>
    </row>
    <row r="136">
      <c r="M136" s="6"/>
    </row>
    <row r="137">
      <c r="M137" s="6"/>
    </row>
    <row r="138">
      <c r="M138" s="6"/>
    </row>
    <row r="139">
      <c r="M139" s="6"/>
    </row>
    <row r="140">
      <c r="M140" s="6"/>
    </row>
    <row r="141">
      <c r="M141" s="6"/>
    </row>
    <row r="142">
      <c r="M142" s="6"/>
    </row>
    <row r="143">
      <c r="M143" s="6"/>
    </row>
    <row r="144">
      <c r="M144" s="6"/>
    </row>
    <row r="145">
      <c r="M145" s="6"/>
    </row>
    <row r="146">
      <c r="M146" s="6"/>
    </row>
    <row r="147">
      <c r="M147" s="6"/>
    </row>
    <row r="148">
      <c r="M148" s="6"/>
    </row>
    <row r="149">
      <c r="M149" s="6"/>
    </row>
    <row r="150">
      <c r="M150" s="6"/>
    </row>
    <row r="151">
      <c r="M151" s="6"/>
    </row>
    <row r="152">
      <c r="M152" s="6"/>
    </row>
    <row r="153">
      <c r="M153" s="6"/>
    </row>
    <row r="154">
      <c r="M154" s="6"/>
    </row>
    <row r="155">
      <c r="M155" s="6"/>
    </row>
    <row r="156">
      <c r="M156" s="6"/>
    </row>
    <row r="157">
      <c r="M157" s="6"/>
    </row>
    <row r="158">
      <c r="M158" s="6"/>
    </row>
    <row r="159">
      <c r="M159" s="6"/>
    </row>
    <row r="160">
      <c r="M160" s="6"/>
    </row>
    <row r="161">
      <c r="M161" s="6"/>
    </row>
    <row r="162">
      <c r="M162" s="6"/>
    </row>
    <row r="163">
      <c r="M163" s="6"/>
    </row>
    <row r="164">
      <c r="M164" s="6"/>
    </row>
    <row r="165">
      <c r="M165" s="6"/>
    </row>
    <row r="166">
      <c r="M166" s="6"/>
    </row>
    <row r="167">
      <c r="M167" s="6"/>
    </row>
    <row r="168">
      <c r="M168" s="6"/>
    </row>
    <row r="169">
      <c r="M169" s="6"/>
    </row>
    <row r="170">
      <c r="M170" s="6"/>
    </row>
    <row r="171">
      <c r="M171" s="6"/>
    </row>
    <row r="172">
      <c r="M172" s="6"/>
    </row>
    <row r="173">
      <c r="M173" s="6"/>
    </row>
    <row r="174">
      <c r="M174" s="6"/>
    </row>
    <row r="175">
      <c r="M175" s="6"/>
    </row>
    <row r="176">
      <c r="M176" s="6"/>
    </row>
    <row r="177">
      <c r="M177" s="6"/>
    </row>
    <row r="178">
      <c r="M178" s="6"/>
    </row>
    <row r="179">
      <c r="M179" s="6"/>
    </row>
    <row r="180">
      <c r="M180" s="6"/>
    </row>
    <row r="181">
      <c r="M181" s="6"/>
    </row>
    <row r="182">
      <c r="M182" s="6"/>
    </row>
    <row r="183">
      <c r="M183" s="6"/>
    </row>
    <row r="184">
      <c r="M184" s="6"/>
    </row>
    <row r="185">
      <c r="M185" s="6"/>
    </row>
    <row r="186">
      <c r="M186" s="6"/>
    </row>
    <row r="187">
      <c r="M187" s="6"/>
    </row>
    <row r="188">
      <c r="M188" s="6"/>
    </row>
    <row r="189">
      <c r="M189" s="6"/>
    </row>
    <row r="190">
      <c r="M190" s="6"/>
    </row>
    <row r="191">
      <c r="M191" s="6"/>
    </row>
    <row r="192">
      <c r="M192" s="6"/>
    </row>
    <row r="193">
      <c r="M193" s="6"/>
    </row>
    <row r="194">
      <c r="M194" s="6"/>
    </row>
    <row r="195">
      <c r="M195" s="6"/>
    </row>
    <row r="196">
      <c r="M196" s="6"/>
    </row>
    <row r="197">
      <c r="M197" s="6"/>
    </row>
    <row r="198">
      <c r="M198" s="6"/>
    </row>
    <row r="199">
      <c r="M199" s="6"/>
    </row>
    <row r="200">
      <c r="M200" s="6"/>
    </row>
    <row r="201">
      <c r="M201" s="6"/>
    </row>
    <row r="202">
      <c r="M202" s="6"/>
    </row>
    <row r="203">
      <c r="M203" s="6"/>
    </row>
    <row r="204">
      <c r="M204" s="6"/>
    </row>
    <row r="205">
      <c r="M205" s="6"/>
    </row>
    <row r="206">
      <c r="M206" s="6"/>
    </row>
    <row r="207">
      <c r="M207" s="6"/>
    </row>
    <row r="208">
      <c r="M208" s="6"/>
    </row>
    <row r="209">
      <c r="M209" s="6"/>
    </row>
    <row r="210">
      <c r="M210" s="6"/>
    </row>
    <row r="211">
      <c r="M211" s="6"/>
    </row>
    <row r="212">
      <c r="M212" s="6"/>
    </row>
    <row r="213">
      <c r="M213" s="6"/>
    </row>
    <row r="214">
      <c r="M214" s="6"/>
    </row>
    <row r="215">
      <c r="M215" s="6"/>
    </row>
    <row r="216">
      <c r="M216" s="6"/>
    </row>
    <row r="217">
      <c r="M217" s="6"/>
    </row>
    <row r="218">
      <c r="M218" s="6"/>
    </row>
    <row r="219">
      <c r="M219" s="6"/>
    </row>
    <row r="220">
      <c r="M220" s="6"/>
    </row>
    <row r="221">
      <c r="M221" s="6"/>
    </row>
    <row r="222">
      <c r="M222" s="6"/>
    </row>
    <row r="223">
      <c r="M223" s="6"/>
    </row>
    <row r="224">
      <c r="M224" s="6"/>
    </row>
    <row r="225">
      <c r="M225" s="6"/>
    </row>
    <row r="226">
      <c r="M226" s="6"/>
    </row>
    <row r="227">
      <c r="M227" s="6"/>
    </row>
    <row r="228">
      <c r="M228" s="6"/>
    </row>
    <row r="229">
      <c r="M229" s="6"/>
    </row>
    <row r="230">
      <c r="M230" s="6"/>
    </row>
    <row r="231">
      <c r="M231" s="6"/>
    </row>
    <row r="232">
      <c r="M232" s="6"/>
    </row>
    <row r="233">
      <c r="M233" s="6"/>
    </row>
    <row r="234">
      <c r="M234" s="6"/>
    </row>
    <row r="235">
      <c r="M235" s="6"/>
    </row>
    <row r="236">
      <c r="M236" s="6"/>
    </row>
    <row r="237">
      <c r="M237" s="6"/>
    </row>
    <row r="238">
      <c r="M238" s="6"/>
    </row>
    <row r="239">
      <c r="M239" s="6"/>
    </row>
    <row r="240">
      <c r="M240" s="6"/>
    </row>
    <row r="241">
      <c r="M241" s="6"/>
    </row>
    <row r="242">
      <c r="M242" s="6"/>
    </row>
    <row r="243">
      <c r="M243" s="6"/>
    </row>
    <row r="244">
      <c r="M244" s="6"/>
    </row>
    <row r="245">
      <c r="M245" s="6"/>
    </row>
    <row r="246">
      <c r="M246" s="6"/>
    </row>
    <row r="247">
      <c r="M247" s="6"/>
    </row>
    <row r="248">
      <c r="M248" s="6"/>
    </row>
    <row r="249">
      <c r="M249" s="6"/>
    </row>
    <row r="250">
      <c r="M250" s="6"/>
    </row>
    <row r="251">
      <c r="M251" s="6"/>
    </row>
    <row r="252">
      <c r="M252" s="6"/>
    </row>
    <row r="253">
      <c r="M253" s="6"/>
    </row>
    <row r="254">
      <c r="M254" s="6"/>
    </row>
    <row r="255">
      <c r="M255" s="6"/>
    </row>
    <row r="256">
      <c r="M256" s="6"/>
    </row>
    <row r="257">
      <c r="M257" s="6"/>
    </row>
    <row r="258">
      <c r="M258" s="6"/>
    </row>
    <row r="259">
      <c r="M259" s="6"/>
    </row>
    <row r="260">
      <c r="M260" s="6"/>
    </row>
    <row r="261">
      <c r="M261" s="6"/>
    </row>
    <row r="262">
      <c r="M262" s="6"/>
    </row>
    <row r="263">
      <c r="M263" s="6"/>
    </row>
    <row r="264">
      <c r="M264" s="6"/>
    </row>
    <row r="265">
      <c r="M265" s="6"/>
    </row>
    <row r="266">
      <c r="M266" s="6"/>
    </row>
    <row r="267">
      <c r="M267" s="6"/>
    </row>
    <row r="268">
      <c r="M268" s="6"/>
    </row>
    <row r="269">
      <c r="M269" s="6"/>
    </row>
    <row r="270">
      <c r="M270" s="6"/>
    </row>
    <row r="271">
      <c r="M271" s="6"/>
    </row>
    <row r="272">
      <c r="M272" s="6"/>
    </row>
    <row r="273">
      <c r="M273" s="6"/>
    </row>
    <row r="274">
      <c r="M274" s="6"/>
    </row>
    <row r="275">
      <c r="M275" s="6"/>
    </row>
    <row r="276">
      <c r="M276" s="6"/>
    </row>
    <row r="277">
      <c r="M277" s="6"/>
    </row>
    <row r="278">
      <c r="M278" s="6"/>
    </row>
    <row r="279">
      <c r="M279" s="6"/>
    </row>
    <row r="280">
      <c r="M280" s="6"/>
    </row>
    <row r="281">
      <c r="M281" s="6"/>
    </row>
    <row r="282">
      <c r="M282" s="6"/>
    </row>
    <row r="283">
      <c r="M283" s="6"/>
    </row>
    <row r="284">
      <c r="M284" s="6"/>
    </row>
    <row r="285">
      <c r="M285" s="6"/>
    </row>
    <row r="286">
      <c r="M286" s="6"/>
    </row>
    <row r="287">
      <c r="M287" s="6"/>
    </row>
    <row r="288">
      <c r="M288" s="6"/>
    </row>
    <row r="289">
      <c r="M289" s="6"/>
    </row>
    <row r="290">
      <c r="M290" s="6"/>
    </row>
    <row r="291">
      <c r="M291" s="6"/>
    </row>
    <row r="292">
      <c r="M292" s="6"/>
    </row>
    <row r="293">
      <c r="M293" s="6"/>
    </row>
    <row r="294">
      <c r="M294" s="6"/>
    </row>
    <row r="295">
      <c r="M295" s="6"/>
    </row>
    <row r="296">
      <c r="M296" s="6"/>
    </row>
    <row r="297">
      <c r="M297" s="6"/>
    </row>
    <row r="298">
      <c r="M298" s="6"/>
    </row>
    <row r="299">
      <c r="M299" s="6"/>
    </row>
    <row r="300">
      <c r="M300" s="6"/>
    </row>
    <row r="301">
      <c r="M301" s="6"/>
    </row>
    <row r="302">
      <c r="M302" s="6"/>
    </row>
    <row r="303">
      <c r="M303" s="6"/>
    </row>
    <row r="304">
      <c r="M304" s="6"/>
    </row>
    <row r="305">
      <c r="M305" s="6"/>
    </row>
    <row r="306">
      <c r="M306" s="6"/>
    </row>
    <row r="307">
      <c r="M307" s="6"/>
    </row>
    <row r="308">
      <c r="M308" s="6"/>
    </row>
    <row r="309">
      <c r="M309" s="6"/>
    </row>
    <row r="310">
      <c r="M310" s="6"/>
    </row>
    <row r="311">
      <c r="M311" s="6"/>
    </row>
    <row r="312">
      <c r="M312" s="6"/>
    </row>
    <row r="313">
      <c r="M313" s="6"/>
    </row>
    <row r="314">
      <c r="M314" s="6"/>
    </row>
    <row r="315">
      <c r="M315" s="6"/>
    </row>
    <row r="316">
      <c r="M316" s="6"/>
    </row>
    <row r="317">
      <c r="M317" s="6"/>
    </row>
    <row r="318">
      <c r="M318" s="6"/>
    </row>
    <row r="319">
      <c r="M319" s="6"/>
    </row>
    <row r="320">
      <c r="M320" s="6"/>
    </row>
    <row r="321">
      <c r="M321" s="6"/>
    </row>
    <row r="322">
      <c r="M322" s="6"/>
    </row>
    <row r="323">
      <c r="M323" s="6"/>
    </row>
    <row r="324">
      <c r="M324" s="6"/>
    </row>
    <row r="325">
      <c r="M325" s="6"/>
    </row>
    <row r="326">
      <c r="M326" s="6"/>
    </row>
    <row r="327">
      <c r="M327" s="6"/>
    </row>
    <row r="328">
      <c r="M328" s="6"/>
    </row>
    <row r="329">
      <c r="M329" s="6"/>
    </row>
    <row r="330">
      <c r="M330" s="6"/>
    </row>
    <row r="331">
      <c r="M331" s="6"/>
    </row>
    <row r="332">
      <c r="M332" s="6"/>
    </row>
    <row r="333">
      <c r="M333" s="6"/>
    </row>
    <row r="334">
      <c r="M334" s="6"/>
    </row>
    <row r="335">
      <c r="M335" s="6"/>
    </row>
    <row r="336">
      <c r="M336" s="6"/>
    </row>
    <row r="337">
      <c r="M337" s="6"/>
    </row>
    <row r="338">
      <c r="M338" s="6"/>
    </row>
    <row r="339">
      <c r="M339" s="6"/>
    </row>
    <row r="340">
      <c r="M340" s="6"/>
    </row>
    <row r="341">
      <c r="M341" s="6"/>
    </row>
    <row r="342">
      <c r="M342" s="6"/>
    </row>
    <row r="343">
      <c r="M343" s="6"/>
    </row>
    <row r="344">
      <c r="M344" s="6"/>
    </row>
    <row r="345">
      <c r="M345" s="6"/>
    </row>
    <row r="346">
      <c r="M346" s="6"/>
    </row>
    <row r="347">
      <c r="M347" s="6"/>
    </row>
    <row r="348">
      <c r="M348" s="6"/>
    </row>
    <row r="349">
      <c r="M349" s="6"/>
    </row>
    <row r="350">
      <c r="M350" s="6"/>
    </row>
    <row r="351">
      <c r="M351" s="6"/>
    </row>
    <row r="352">
      <c r="M352" s="6"/>
    </row>
    <row r="353">
      <c r="M353" s="6"/>
    </row>
    <row r="354">
      <c r="M354" s="6"/>
    </row>
    <row r="355">
      <c r="M355" s="6"/>
    </row>
    <row r="356">
      <c r="M356" s="6"/>
    </row>
    <row r="357">
      <c r="M357" s="6"/>
    </row>
    <row r="358">
      <c r="M358" s="6"/>
    </row>
    <row r="359">
      <c r="M359" s="6"/>
    </row>
    <row r="360">
      <c r="M360" s="6"/>
    </row>
    <row r="361">
      <c r="M361" s="6"/>
    </row>
    <row r="362">
      <c r="M362" s="6"/>
    </row>
    <row r="363">
      <c r="M363" s="6"/>
    </row>
    <row r="364">
      <c r="M364" s="6"/>
    </row>
    <row r="365">
      <c r="M365" s="6"/>
    </row>
    <row r="366">
      <c r="M366" s="6"/>
    </row>
    <row r="367">
      <c r="M367" s="6"/>
    </row>
    <row r="368">
      <c r="M368" s="6"/>
    </row>
    <row r="369">
      <c r="M369" s="6"/>
    </row>
    <row r="370">
      <c r="M370" s="6"/>
    </row>
    <row r="371">
      <c r="M371" s="6"/>
    </row>
    <row r="372">
      <c r="M372" s="6"/>
    </row>
    <row r="373">
      <c r="M373" s="6"/>
    </row>
    <row r="374">
      <c r="M374" s="6"/>
    </row>
    <row r="375">
      <c r="M375" s="6"/>
    </row>
    <row r="376">
      <c r="M376" s="6"/>
    </row>
    <row r="377">
      <c r="M377" s="6"/>
    </row>
    <row r="378">
      <c r="M378" s="6"/>
    </row>
    <row r="379">
      <c r="M379" s="6"/>
    </row>
    <row r="380">
      <c r="M380" s="6"/>
    </row>
    <row r="381">
      <c r="M381" s="6"/>
    </row>
    <row r="382">
      <c r="M382" s="6"/>
    </row>
    <row r="383">
      <c r="M383" s="6"/>
    </row>
    <row r="384">
      <c r="M384" s="6"/>
    </row>
    <row r="385">
      <c r="M385" s="6"/>
    </row>
    <row r="386">
      <c r="M386" s="6"/>
    </row>
    <row r="387">
      <c r="M387" s="6"/>
    </row>
    <row r="388">
      <c r="M388" s="6"/>
    </row>
    <row r="389">
      <c r="M389" s="6"/>
    </row>
    <row r="390">
      <c r="M390" s="6"/>
    </row>
    <row r="391">
      <c r="M391" s="6"/>
    </row>
    <row r="392">
      <c r="M392" s="6"/>
    </row>
    <row r="393">
      <c r="M393" s="6"/>
    </row>
    <row r="394">
      <c r="M394" s="6"/>
    </row>
    <row r="395">
      <c r="M395" s="6"/>
    </row>
    <row r="396">
      <c r="M396" s="6"/>
    </row>
    <row r="397">
      <c r="M397" s="6"/>
    </row>
    <row r="398">
      <c r="M398" s="6"/>
    </row>
    <row r="399">
      <c r="M399" s="6"/>
    </row>
    <row r="400">
      <c r="M400" s="6"/>
    </row>
    <row r="401">
      <c r="M401" s="6"/>
    </row>
    <row r="402">
      <c r="M402" s="6"/>
    </row>
    <row r="403">
      <c r="M403" s="6"/>
    </row>
    <row r="404">
      <c r="M404" s="6"/>
    </row>
    <row r="405">
      <c r="M405" s="6"/>
    </row>
    <row r="406">
      <c r="M406" s="6"/>
    </row>
    <row r="407">
      <c r="M407" s="6"/>
    </row>
    <row r="408">
      <c r="M408" s="6"/>
    </row>
    <row r="409">
      <c r="M409" s="6"/>
    </row>
    <row r="410">
      <c r="M410" s="6"/>
    </row>
    <row r="411">
      <c r="M411" s="6"/>
    </row>
    <row r="412">
      <c r="M412" s="6"/>
    </row>
    <row r="413">
      <c r="M413" s="6"/>
    </row>
    <row r="414">
      <c r="M414" s="6"/>
    </row>
    <row r="415">
      <c r="M415" s="6"/>
    </row>
    <row r="416">
      <c r="M416" s="6"/>
    </row>
    <row r="417">
      <c r="M417" s="6"/>
    </row>
    <row r="418">
      <c r="M418" s="6"/>
    </row>
    <row r="419">
      <c r="M419" s="6"/>
    </row>
    <row r="420">
      <c r="M420" s="6"/>
    </row>
    <row r="421">
      <c r="M421" s="6"/>
    </row>
    <row r="422">
      <c r="M422" s="6"/>
    </row>
    <row r="423">
      <c r="M423" s="6"/>
    </row>
    <row r="424">
      <c r="M424" s="6"/>
    </row>
    <row r="425">
      <c r="M425" s="6"/>
    </row>
    <row r="426">
      <c r="M426" s="6"/>
    </row>
    <row r="427">
      <c r="M427" s="6"/>
    </row>
    <row r="428">
      <c r="M428" s="6"/>
    </row>
    <row r="429">
      <c r="M429" s="6"/>
    </row>
    <row r="430">
      <c r="M430" s="6"/>
    </row>
    <row r="431">
      <c r="M431" s="6"/>
    </row>
    <row r="432">
      <c r="M432" s="6"/>
    </row>
    <row r="433">
      <c r="M433" s="6"/>
    </row>
    <row r="434">
      <c r="M434" s="6"/>
    </row>
    <row r="435">
      <c r="M435" s="6"/>
    </row>
    <row r="436">
      <c r="M436" s="6"/>
    </row>
    <row r="437">
      <c r="M437" s="6"/>
    </row>
    <row r="438">
      <c r="M438" s="6"/>
    </row>
    <row r="439">
      <c r="M439" s="6"/>
    </row>
    <row r="440">
      <c r="M440" s="6"/>
    </row>
    <row r="441">
      <c r="M441" s="6"/>
    </row>
    <row r="442">
      <c r="M442" s="6"/>
    </row>
    <row r="443">
      <c r="M443" s="6"/>
    </row>
    <row r="444">
      <c r="M444" s="6"/>
    </row>
    <row r="445">
      <c r="M445" s="6"/>
    </row>
    <row r="446">
      <c r="M446" s="6"/>
    </row>
    <row r="447">
      <c r="M447" s="6"/>
    </row>
    <row r="448">
      <c r="M448" s="6"/>
    </row>
    <row r="449">
      <c r="M449" s="6"/>
    </row>
    <row r="450">
      <c r="M450" s="6"/>
    </row>
    <row r="451">
      <c r="M451" s="6"/>
    </row>
    <row r="452">
      <c r="M452" s="6"/>
    </row>
    <row r="453">
      <c r="M453" s="6"/>
    </row>
    <row r="454">
      <c r="M454" s="6"/>
    </row>
    <row r="455">
      <c r="M455" s="6"/>
    </row>
    <row r="456">
      <c r="M456" s="6"/>
    </row>
    <row r="457">
      <c r="M457" s="6"/>
    </row>
    <row r="458">
      <c r="M458" s="6"/>
    </row>
    <row r="459">
      <c r="M459" s="6"/>
    </row>
    <row r="460">
      <c r="M460" s="6"/>
    </row>
    <row r="461">
      <c r="M461" s="6"/>
    </row>
    <row r="462">
      <c r="M462" s="6"/>
    </row>
    <row r="463">
      <c r="M463" s="6"/>
    </row>
    <row r="464">
      <c r="M464" s="6"/>
    </row>
    <row r="465">
      <c r="M465" s="6"/>
    </row>
    <row r="466">
      <c r="M466" s="6"/>
    </row>
    <row r="467">
      <c r="M467" s="6"/>
    </row>
    <row r="468">
      <c r="M468" s="6"/>
    </row>
    <row r="469">
      <c r="M469" s="6"/>
    </row>
    <row r="470">
      <c r="M470" s="6"/>
    </row>
    <row r="471">
      <c r="M471" s="6"/>
    </row>
    <row r="472">
      <c r="M472" s="6"/>
    </row>
    <row r="473">
      <c r="M473" s="6"/>
    </row>
    <row r="474">
      <c r="M474" s="6"/>
    </row>
    <row r="475">
      <c r="M475" s="6"/>
    </row>
    <row r="476">
      <c r="M476" s="6"/>
    </row>
    <row r="477">
      <c r="M477" s="6"/>
    </row>
    <row r="478">
      <c r="M478" s="6"/>
    </row>
    <row r="479">
      <c r="M479" s="6"/>
    </row>
    <row r="480">
      <c r="M480" s="6"/>
    </row>
    <row r="481">
      <c r="M481" s="6"/>
    </row>
    <row r="482">
      <c r="M482" s="6"/>
    </row>
    <row r="483">
      <c r="M483" s="6"/>
    </row>
    <row r="484">
      <c r="M484" s="6"/>
    </row>
    <row r="485">
      <c r="M485" s="6"/>
    </row>
    <row r="486">
      <c r="M486" s="6"/>
    </row>
    <row r="487">
      <c r="M487" s="6"/>
    </row>
    <row r="488">
      <c r="M488" s="6"/>
    </row>
    <row r="489">
      <c r="M489" s="6"/>
    </row>
    <row r="490">
      <c r="M490" s="6"/>
    </row>
    <row r="491">
      <c r="M491" s="6"/>
    </row>
    <row r="492">
      <c r="M492" s="6"/>
    </row>
    <row r="493">
      <c r="M493" s="6"/>
    </row>
    <row r="494">
      <c r="M494" s="6"/>
    </row>
    <row r="495">
      <c r="M495" s="6"/>
    </row>
    <row r="496">
      <c r="M496" s="6"/>
    </row>
    <row r="497">
      <c r="M497" s="6"/>
    </row>
    <row r="498">
      <c r="M498" s="6"/>
    </row>
    <row r="499">
      <c r="M499" s="6"/>
    </row>
    <row r="500">
      <c r="M500" s="6"/>
    </row>
    <row r="501">
      <c r="M501" s="6"/>
    </row>
    <row r="502">
      <c r="M502" s="6"/>
    </row>
    <row r="503">
      <c r="M503" s="6"/>
    </row>
    <row r="504">
      <c r="M504" s="6"/>
    </row>
    <row r="505">
      <c r="M505" s="6"/>
    </row>
    <row r="506">
      <c r="M506" s="6"/>
    </row>
    <row r="507">
      <c r="M507" s="6"/>
    </row>
    <row r="508">
      <c r="M508" s="6"/>
    </row>
    <row r="509">
      <c r="M509" s="6"/>
    </row>
    <row r="510">
      <c r="M510" s="6"/>
    </row>
    <row r="511">
      <c r="M511" s="6"/>
    </row>
    <row r="512">
      <c r="M512" s="6"/>
    </row>
    <row r="513">
      <c r="M513" s="6"/>
    </row>
    <row r="514">
      <c r="M514" s="6"/>
    </row>
    <row r="515">
      <c r="M515" s="6"/>
    </row>
    <row r="516">
      <c r="M516" s="6"/>
    </row>
    <row r="517">
      <c r="M517" s="6"/>
    </row>
    <row r="518">
      <c r="M518" s="6"/>
    </row>
    <row r="519">
      <c r="M519" s="6"/>
    </row>
    <row r="520">
      <c r="M520" s="6"/>
    </row>
    <row r="521">
      <c r="M521" s="6"/>
    </row>
    <row r="522">
      <c r="M522" s="6"/>
    </row>
    <row r="523">
      <c r="M523" s="6"/>
    </row>
    <row r="524">
      <c r="M524" s="6"/>
    </row>
    <row r="525">
      <c r="M525" s="6"/>
    </row>
    <row r="526">
      <c r="M526" s="6"/>
    </row>
    <row r="527">
      <c r="M527" s="6"/>
    </row>
    <row r="528">
      <c r="M528" s="6"/>
    </row>
    <row r="529">
      <c r="M529" s="6"/>
    </row>
    <row r="530">
      <c r="M530" s="6"/>
    </row>
    <row r="531">
      <c r="M531" s="6"/>
    </row>
    <row r="532">
      <c r="M532" s="6"/>
    </row>
    <row r="533">
      <c r="M533" s="6"/>
    </row>
    <row r="534">
      <c r="M534" s="6"/>
    </row>
    <row r="535">
      <c r="M535" s="6"/>
    </row>
    <row r="536">
      <c r="M536" s="6"/>
    </row>
    <row r="537">
      <c r="M537" s="6"/>
    </row>
    <row r="538">
      <c r="M538" s="6"/>
    </row>
    <row r="539">
      <c r="M539" s="6"/>
    </row>
    <row r="540">
      <c r="M540" s="6"/>
    </row>
    <row r="541">
      <c r="M541" s="6"/>
    </row>
    <row r="542">
      <c r="M542" s="6"/>
    </row>
    <row r="543">
      <c r="M543" s="6"/>
    </row>
    <row r="544">
      <c r="M544" s="6"/>
    </row>
    <row r="545">
      <c r="M545" s="6"/>
    </row>
    <row r="546">
      <c r="M546" s="6"/>
    </row>
    <row r="547">
      <c r="M547" s="6"/>
    </row>
    <row r="548">
      <c r="M548" s="6"/>
    </row>
    <row r="549">
      <c r="M549" s="6"/>
    </row>
    <row r="550">
      <c r="M550" s="6"/>
    </row>
    <row r="551">
      <c r="M551" s="6"/>
    </row>
    <row r="552">
      <c r="M552" s="6"/>
    </row>
    <row r="553">
      <c r="M553" s="6"/>
    </row>
    <row r="554">
      <c r="M554" s="6"/>
    </row>
    <row r="555">
      <c r="M555" s="6"/>
    </row>
    <row r="556">
      <c r="M556" s="6"/>
    </row>
    <row r="557">
      <c r="M557" s="6"/>
    </row>
    <row r="558">
      <c r="M558" s="6"/>
    </row>
    <row r="559">
      <c r="M559" s="6"/>
    </row>
    <row r="560">
      <c r="M560" s="6"/>
    </row>
    <row r="561">
      <c r="M561" s="6"/>
    </row>
    <row r="562">
      <c r="M562" s="6"/>
    </row>
    <row r="563">
      <c r="M563" s="6"/>
    </row>
    <row r="564">
      <c r="M564" s="6"/>
    </row>
    <row r="565">
      <c r="M565" s="6"/>
    </row>
    <row r="566">
      <c r="M566" s="6"/>
    </row>
    <row r="567">
      <c r="M567" s="6"/>
    </row>
    <row r="568">
      <c r="M568" s="6"/>
    </row>
    <row r="569">
      <c r="M569" s="6"/>
    </row>
    <row r="570">
      <c r="M570" s="6"/>
    </row>
    <row r="571">
      <c r="M571" s="6"/>
    </row>
    <row r="572">
      <c r="M572" s="6"/>
    </row>
    <row r="573">
      <c r="M573" s="6"/>
    </row>
    <row r="574">
      <c r="M574" s="6"/>
    </row>
    <row r="575">
      <c r="M575" s="6"/>
    </row>
    <row r="576">
      <c r="M576" s="6"/>
    </row>
    <row r="577">
      <c r="M577" s="6"/>
    </row>
    <row r="578">
      <c r="M578" s="6"/>
    </row>
    <row r="579">
      <c r="M579" s="6"/>
    </row>
    <row r="580">
      <c r="M580" s="6"/>
    </row>
    <row r="581">
      <c r="M581" s="6"/>
    </row>
    <row r="582">
      <c r="M582" s="6"/>
    </row>
    <row r="583">
      <c r="M583" s="6"/>
    </row>
    <row r="584">
      <c r="M584" s="6"/>
    </row>
    <row r="585">
      <c r="M585" s="6"/>
    </row>
    <row r="586">
      <c r="M586" s="6"/>
    </row>
    <row r="587">
      <c r="M587" s="6"/>
    </row>
    <row r="588">
      <c r="M588" s="6"/>
    </row>
    <row r="589">
      <c r="M589" s="6"/>
    </row>
    <row r="590">
      <c r="M590" s="6"/>
    </row>
    <row r="591">
      <c r="M591" s="6"/>
    </row>
    <row r="592">
      <c r="M592" s="6"/>
    </row>
    <row r="593">
      <c r="M593" s="6"/>
    </row>
    <row r="594">
      <c r="M594" s="6"/>
    </row>
    <row r="595">
      <c r="M595" s="6"/>
    </row>
    <row r="596">
      <c r="M596" s="6"/>
    </row>
    <row r="597">
      <c r="M597" s="6"/>
    </row>
    <row r="598">
      <c r="M598" s="6"/>
    </row>
    <row r="599">
      <c r="M599" s="6"/>
    </row>
    <row r="600">
      <c r="M600" s="6"/>
    </row>
    <row r="601">
      <c r="M601" s="6"/>
    </row>
    <row r="602">
      <c r="M602" s="6"/>
    </row>
    <row r="603">
      <c r="M603" s="6"/>
    </row>
    <row r="604">
      <c r="M604" s="6"/>
    </row>
    <row r="605">
      <c r="M605" s="6"/>
    </row>
    <row r="606">
      <c r="M606" s="6"/>
    </row>
    <row r="607">
      <c r="M607" s="6"/>
    </row>
    <row r="608">
      <c r="M608" s="6"/>
    </row>
    <row r="609">
      <c r="M609" s="6"/>
    </row>
    <row r="610">
      <c r="M610" s="6"/>
    </row>
    <row r="611">
      <c r="M611" s="6"/>
    </row>
    <row r="612">
      <c r="M612" s="6"/>
    </row>
    <row r="613">
      <c r="M613" s="6"/>
    </row>
    <row r="614">
      <c r="M614" s="6"/>
    </row>
    <row r="615">
      <c r="M615" s="6"/>
    </row>
    <row r="616">
      <c r="M616" s="6"/>
    </row>
    <row r="617">
      <c r="M617" s="6"/>
    </row>
    <row r="618">
      <c r="M618" s="6"/>
    </row>
    <row r="619">
      <c r="M619" s="6"/>
    </row>
    <row r="620">
      <c r="M620" s="6"/>
    </row>
    <row r="621">
      <c r="M621" s="6"/>
    </row>
    <row r="622">
      <c r="M622" s="6"/>
    </row>
    <row r="623">
      <c r="M623" s="6"/>
    </row>
    <row r="624">
      <c r="M624" s="6"/>
    </row>
    <row r="625">
      <c r="M625" s="6"/>
    </row>
    <row r="626">
      <c r="M626" s="6"/>
    </row>
    <row r="627">
      <c r="M627" s="6"/>
    </row>
    <row r="628">
      <c r="M628" s="6"/>
    </row>
    <row r="629">
      <c r="M629" s="6"/>
    </row>
    <row r="630">
      <c r="M630" s="6"/>
    </row>
    <row r="631">
      <c r="M631" s="6"/>
    </row>
    <row r="632">
      <c r="M632" s="6"/>
    </row>
    <row r="633">
      <c r="M633" s="6"/>
    </row>
    <row r="634">
      <c r="M634" s="6"/>
    </row>
    <row r="635">
      <c r="M635" s="6"/>
    </row>
    <row r="636">
      <c r="M636" s="6"/>
    </row>
    <row r="637">
      <c r="M637" s="6"/>
    </row>
    <row r="638">
      <c r="M638" s="6"/>
    </row>
    <row r="639">
      <c r="M639" s="6"/>
    </row>
    <row r="640">
      <c r="M640" s="6"/>
    </row>
    <row r="641">
      <c r="M641" s="6"/>
    </row>
    <row r="642">
      <c r="M642" s="6"/>
    </row>
    <row r="643">
      <c r="M643" s="6"/>
    </row>
    <row r="644">
      <c r="M644" s="6"/>
    </row>
    <row r="645">
      <c r="M645" s="6"/>
    </row>
    <row r="646">
      <c r="M646" s="6"/>
    </row>
    <row r="647">
      <c r="M647" s="6"/>
    </row>
    <row r="648">
      <c r="M648" s="6"/>
    </row>
    <row r="649">
      <c r="M649" s="6"/>
    </row>
    <row r="650">
      <c r="M650" s="6"/>
    </row>
    <row r="651">
      <c r="M651" s="6"/>
    </row>
    <row r="652">
      <c r="M652" s="6"/>
    </row>
    <row r="653">
      <c r="M653" s="6"/>
    </row>
    <row r="654">
      <c r="M654" s="6"/>
    </row>
    <row r="655">
      <c r="M655" s="6"/>
    </row>
    <row r="656">
      <c r="M656" s="6"/>
    </row>
    <row r="657">
      <c r="M657" s="6"/>
    </row>
    <row r="658">
      <c r="M658" s="6"/>
    </row>
    <row r="659">
      <c r="M659" s="6"/>
    </row>
    <row r="660">
      <c r="M660" s="6"/>
    </row>
    <row r="661">
      <c r="M661" s="6"/>
    </row>
    <row r="662">
      <c r="M662" s="6"/>
    </row>
    <row r="663">
      <c r="M663" s="6"/>
    </row>
    <row r="664">
      <c r="M664" s="6"/>
    </row>
    <row r="665">
      <c r="M665" s="6"/>
    </row>
    <row r="666">
      <c r="M666" s="6"/>
    </row>
    <row r="667">
      <c r="M667" s="6"/>
    </row>
    <row r="668">
      <c r="M668" s="6"/>
    </row>
    <row r="669">
      <c r="M669" s="6"/>
    </row>
    <row r="670">
      <c r="M670" s="6"/>
    </row>
    <row r="671">
      <c r="M671" s="6"/>
    </row>
    <row r="672">
      <c r="M672" s="6"/>
    </row>
    <row r="673">
      <c r="M673" s="6"/>
    </row>
    <row r="674">
      <c r="M674" s="6"/>
    </row>
    <row r="675">
      <c r="M675" s="6"/>
    </row>
    <row r="676">
      <c r="M676" s="6"/>
    </row>
    <row r="677">
      <c r="M677" s="6"/>
    </row>
    <row r="678">
      <c r="M678" s="6"/>
    </row>
    <row r="679">
      <c r="M679" s="6"/>
    </row>
    <row r="680">
      <c r="M680" s="6"/>
    </row>
    <row r="681">
      <c r="M681" s="6"/>
    </row>
    <row r="682">
      <c r="M682" s="6"/>
    </row>
    <row r="683">
      <c r="M683" s="6"/>
    </row>
    <row r="684">
      <c r="M684" s="6"/>
    </row>
    <row r="685">
      <c r="M685" s="6"/>
    </row>
    <row r="686">
      <c r="M686" s="6"/>
    </row>
    <row r="687">
      <c r="M687" s="6"/>
    </row>
    <row r="688">
      <c r="M688" s="6"/>
    </row>
    <row r="689">
      <c r="M689" s="6"/>
    </row>
    <row r="690">
      <c r="M690" s="6"/>
    </row>
    <row r="691">
      <c r="M691" s="6"/>
    </row>
    <row r="692">
      <c r="M692" s="6"/>
    </row>
    <row r="693">
      <c r="M693" s="6"/>
    </row>
    <row r="694">
      <c r="M694" s="6"/>
    </row>
    <row r="695">
      <c r="M695" s="6"/>
    </row>
    <row r="696">
      <c r="M696" s="6"/>
    </row>
    <row r="697">
      <c r="M697" s="6"/>
    </row>
    <row r="698">
      <c r="M698" s="6"/>
    </row>
    <row r="699">
      <c r="M699" s="6"/>
    </row>
    <row r="700">
      <c r="M700" s="6"/>
    </row>
    <row r="701">
      <c r="M701" s="6"/>
    </row>
    <row r="702">
      <c r="M702" s="6"/>
    </row>
    <row r="703">
      <c r="M703" s="6"/>
    </row>
    <row r="704">
      <c r="M704" s="6"/>
    </row>
    <row r="705">
      <c r="M705" s="6"/>
    </row>
    <row r="706">
      <c r="M706" s="6"/>
    </row>
    <row r="707">
      <c r="M707" s="6"/>
    </row>
    <row r="708">
      <c r="M708" s="6"/>
    </row>
    <row r="709">
      <c r="M709" s="6"/>
    </row>
    <row r="710">
      <c r="M710" s="6"/>
    </row>
    <row r="711">
      <c r="M711" s="6"/>
    </row>
    <row r="712">
      <c r="M712" s="6"/>
    </row>
    <row r="713">
      <c r="M713" s="6"/>
    </row>
    <row r="714">
      <c r="M714" s="6"/>
    </row>
    <row r="715">
      <c r="M715" s="6"/>
    </row>
    <row r="716">
      <c r="M716" s="6"/>
    </row>
    <row r="717">
      <c r="M717" s="6"/>
    </row>
    <row r="718">
      <c r="M718" s="6"/>
    </row>
    <row r="719">
      <c r="M719" s="6"/>
    </row>
    <row r="720">
      <c r="M720" s="6"/>
    </row>
    <row r="721">
      <c r="M721" s="6"/>
    </row>
    <row r="722">
      <c r="M722" s="6"/>
    </row>
    <row r="723">
      <c r="M723" s="6"/>
    </row>
    <row r="724">
      <c r="M724" s="6"/>
    </row>
    <row r="725">
      <c r="M725" s="6"/>
    </row>
    <row r="726">
      <c r="M726" s="6"/>
    </row>
    <row r="727">
      <c r="M727" s="6"/>
    </row>
    <row r="728">
      <c r="M728" s="6"/>
    </row>
    <row r="729">
      <c r="M729" s="6"/>
    </row>
    <row r="730">
      <c r="M730" s="6"/>
    </row>
    <row r="731">
      <c r="M731" s="6"/>
    </row>
    <row r="732">
      <c r="M732" s="6"/>
    </row>
    <row r="733">
      <c r="M733" s="6"/>
    </row>
    <row r="734">
      <c r="M734" s="6"/>
    </row>
    <row r="735">
      <c r="M735" s="6"/>
    </row>
    <row r="736">
      <c r="M736" s="6"/>
    </row>
    <row r="737">
      <c r="M737" s="6"/>
    </row>
    <row r="738">
      <c r="M738" s="6"/>
    </row>
    <row r="739">
      <c r="M739" s="6"/>
    </row>
    <row r="740">
      <c r="M740" s="6"/>
    </row>
    <row r="741">
      <c r="M741" s="6"/>
    </row>
    <row r="742">
      <c r="M742" s="6"/>
    </row>
    <row r="743">
      <c r="M743" s="6"/>
    </row>
    <row r="744">
      <c r="M744" s="6"/>
    </row>
    <row r="745">
      <c r="M745" s="6"/>
    </row>
    <row r="746">
      <c r="M746" s="6"/>
    </row>
    <row r="747">
      <c r="M747" s="6"/>
    </row>
    <row r="748">
      <c r="M748" s="6"/>
    </row>
    <row r="749">
      <c r="M749" s="6"/>
    </row>
    <row r="750">
      <c r="M750" s="6"/>
    </row>
    <row r="751">
      <c r="M751" s="6"/>
    </row>
    <row r="752">
      <c r="M752" s="6"/>
    </row>
    <row r="753">
      <c r="M753" s="6"/>
    </row>
    <row r="754">
      <c r="M754" s="6"/>
    </row>
    <row r="755">
      <c r="M755" s="6"/>
    </row>
    <row r="756">
      <c r="M756" s="6"/>
    </row>
    <row r="757">
      <c r="M757" s="6"/>
    </row>
    <row r="758">
      <c r="M758" s="6"/>
    </row>
    <row r="759">
      <c r="M759" s="6"/>
    </row>
    <row r="760">
      <c r="M760" s="6"/>
    </row>
    <row r="761">
      <c r="M761" s="6"/>
    </row>
    <row r="762">
      <c r="M762" s="6"/>
    </row>
    <row r="763">
      <c r="M763" s="6"/>
    </row>
    <row r="764">
      <c r="M764" s="6"/>
    </row>
    <row r="765">
      <c r="M765" s="6"/>
    </row>
    <row r="766">
      <c r="M766" s="6"/>
    </row>
    <row r="767">
      <c r="M767" s="6"/>
    </row>
    <row r="768">
      <c r="M768" s="6"/>
    </row>
    <row r="769">
      <c r="M769" s="6"/>
    </row>
    <row r="770">
      <c r="M770" s="6"/>
    </row>
    <row r="771">
      <c r="M771" s="6"/>
    </row>
    <row r="772">
      <c r="M772" s="6"/>
    </row>
    <row r="773">
      <c r="M773" s="6"/>
    </row>
    <row r="774">
      <c r="M774" s="6"/>
    </row>
    <row r="775">
      <c r="M775" s="6"/>
    </row>
    <row r="776">
      <c r="M776" s="6"/>
    </row>
    <row r="777">
      <c r="M777" s="6"/>
    </row>
    <row r="778">
      <c r="M778" s="6"/>
    </row>
    <row r="779">
      <c r="M779" s="6"/>
    </row>
    <row r="780">
      <c r="M780" s="6"/>
    </row>
    <row r="781">
      <c r="M781" s="6"/>
    </row>
    <row r="782">
      <c r="M782" s="6"/>
    </row>
    <row r="783">
      <c r="M783" s="6"/>
    </row>
    <row r="784">
      <c r="M784" s="6"/>
    </row>
    <row r="785">
      <c r="M785" s="6"/>
    </row>
    <row r="786">
      <c r="M786" s="6"/>
    </row>
    <row r="787">
      <c r="M787" s="6"/>
    </row>
    <row r="788">
      <c r="M788" s="6"/>
    </row>
    <row r="789">
      <c r="M789" s="6"/>
    </row>
    <row r="790">
      <c r="M790" s="6"/>
    </row>
    <row r="791">
      <c r="M791" s="6"/>
    </row>
    <row r="792">
      <c r="M792" s="6"/>
    </row>
    <row r="793">
      <c r="M793" s="6"/>
    </row>
    <row r="794">
      <c r="M794" s="6"/>
    </row>
    <row r="795">
      <c r="M795" s="6"/>
    </row>
    <row r="796">
      <c r="M796" s="6"/>
    </row>
    <row r="797">
      <c r="M797" s="6"/>
    </row>
    <row r="798">
      <c r="M798" s="6"/>
    </row>
    <row r="799">
      <c r="M799" s="6"/>
    </row>
    <row r="800">
      <c r="M800" s="6"/>
    </row>
    <row r="801">
      <c r="M801" s="6"/>
    </row>
    <row r="802">
      <c r="M802" s="6"/>
    </row>
    <row r="803">
      <c r="M803" s="6"/>
    </row>
    <row r="804">
      <c r="M804" s="6"/>
    </row>
    <row r="805">
      <c r="M805" s="6"/>
    </row>
    <row r="806">
      <c r="M806" s="6"/>
    </row>
    <row r="807">
      <c r="M807" s="6"/>
    </row>
    <row r="808">
      <c r="M808" s="6"/>
    </row>
    <row r="809">
      <c r="M809" s="6"/>
    </row>
    <row r="810">
      <c r="M810" s="6"/>
    </row>
    <row r="811">
      <c r="M811" s="6"/>
    </row>
    <row r="812">
      <c r="M812" s="6"/>
    </row>
    <row r="813">
      <c r="M813" s="6"/>
    </row>
    <row r="814">
      <c r="M814" s="6"/>
    </row>
    <row r="815">
      <c r="M815" s="6"/>
    </row>
    <row r="816">
      <c r="M816" s="6"/>
    </row>
    <row r="817">
      <c r="M817" s="6"/>
    </row>
    <row r="818">
      <c r="M818" s="6"/>
    </row>
    <row r="819">
      <c r="M819" s="6"/>
    </row>
    <row r="820">
      <c r="M820" s="6"/>
    </row>
    <row r="821">
      <c r="M821" s="6"/>
    </row>
    <row r="822">
      <c r="M822" s="6"/>
    </row>
    <row r="823">
      <c r="M823" s="6"/>
    </row>
    <row r="824">
      <c r="M824" s="6"/>
    </row>
    <row r="825">
      <c r="M825" s="6"/>
    </row>
    <row r="826">
      <c r="M826" s="6"/>
    </row>
    <row r="827">
      <c r="M827" s="6"/>
    </row>
    <row r="828">
      <c r="M828" s="6"/>
    </row>
    <row r="829">
      <c r="M829" s="6"/>
    </row>
    <row r="830">
      <c r="M830" s="6"/>
    </row>
    <row r="831">
      <c r="M831" s="6"/>
    </row>
    <row r="832">
      <c r="M832" s="6"/>
    </row>
    <row r="833">
      <c r="M833" s="6"/>
    </row>
    <row r="834">
      <c r="M834" s="6"/>
    </row>
    <row r="835">
      <c r="M835" s="6"/>
    </row>
    <row r="836">
      <c r="M836" s="6"/>
    </row>
    <row r="837">
      <c r="M837" s="6"/>
    </row>
    <row r="838">
      <c r="M838" s="6"/>
    </row>
    <row r="839">
      <c r="M839" s="6"/>
    </row>
    <row r="840">
      <c r="M840" s="6"/>
    </row>
    <row r="841">
      <c r="M841" s="6"/>
    </row>
    <row r="842">
      <c r="M842" s="6"/>
    </row>
    <row r="843">
      <c r="M843" s="6"/>
    </row>
    <row r="844">
      <c r="M844" s="6"/>
    </row>
    <row r="845">
      <c r="M845" s="6"/>
    </row>
    <row r="846">
      <c r="M846" s="6"/>
    </row>
    <row r="847">
      <c r="M847" s="6"/>
    </row>
    <row r="848">
      <c r="M848" s="6"/>
    </row>
    <row r="849">
      <c r="M849" s="6"/>
    </row>
    <row r="850">
      <c r="M850" s="6"/>
    </row>
    <row r="851">
      <c r="M851" s="6"/>
    </row>
    <row r="852">
      <c r="M852" s="6"/>
    </row>
    <row r="853">
      <c r="M853" s="6"/>
    </row>
    <row r="854">
      <c r="M854" s="6"/>
    </row>
    <row r="855">
      <c r="M855" s="6"/>
    </row>
    <row r="856">
      <c r="M856" s="6"/>
    </row>
    <row r="857">
      <c r="M857" s="6"/>
    </row>
    <row r="858">
      <c r="M858" s="6"/>
    </row>
    <row r="859">
      <c r="M859" s="6"/>
    </row>
    <row r="860">
      <c r="M860" s="6"/>
    </row>
    <row r="861">
      <c r="M861" s="6"/>
    </row>
    <row r="862">
      <c r="M862" s="6"/>
    </row>
    <row r="863">
      <c r="M863" s="6"/>
    </row>
    <row r="864">
      <c r="M864" s="6"/>
    </row>
    <row r="865">
      <c r="M865" s="6"/>
    </row>
    <row r="866">
      <c r="M866" s="6"/>
    </row>
    <row r="867">
      <c r="M867" s="6"/>
    </row>
    <row r="868">
      <c r="M868" s="6"/>
    </row>
    <row r="869">
      <c r="M869" s="6"/>
    </row>
    <row r="870">
      <c r="M870" s="6"/>
    </row>
    <row r="871">
      <c r="M871" s="6"/>
    </row>
    <row r="872">
      <c r="M872" s="6"/>
    </row>
    <row r="873">
      <c r="M873" s="6"/>
    </row>
    <row r="874">
      <c r="M874" s="6"/>
    </row>
    <row r="875">
      <c r="M875" s="6"/>
    </row>
    <row r="876">
      <c r="M876" s="6"/>
    </row>
    <row r="877">
      <c r="M877" s="6"/>
    </row>
    <row r="878">
      <c r="M878" s="6"/>
    </row>
    <row r="879">
      <c r="M879" s="6"/>
    </row>
    <row r="880">
      <c r="M880" s="6"/>
    </row>
    <row r="881">
      <c r="M881" s="6"/>
    </row>
    <row r="882">
      <c r="M882" s="6"/>
    </row>
    <row r="883">
      <c r="M883" s="6"/>
    </row>
    <row r="884">
      <c r="M884" s="6"/>
    </row>
    <row r="885">
      <c r="M885" s="6"/>
    </row>
    <row r="886">
      <c r="M886" s="6"/>
    </row>
    <row r="887">
      <c r="M887" s="6"/>
    </row>
    <row r="888">
      <c r="M888" s="6"/>
    </row>
    <row r="889">
      <c r="M889" s="6"/>
    </row>
    <row r="890">
      <c r="M890" s="6"/>
    </row>
    <row r="891">
      <c r="M891" s="6"/>
    </row>
    <row r="892">
      <c r="M892" s="6"/>
    </row>
    <row r="893">
      <c r="M893" s="6"/>
    </row>
    <row r="894">
      <c r="M894" s="6"/>
    </row>
    <row r="895">
      <c r="M895" s="6"/>
    </row>
    <row r="896">
      <c r="M896" s="6"/>
    </row>
    <row r="897">
      <c r="M897" s="6"/>
    </row>
    <row r="898">
      <c r="M898" s="6"/>
    </row>
    <row r="899">
      <c r="M899" s="6"/>
    </row>
    <row r="900">
      <c r="M900" s="6"/>
    </row>
    <row r="901">
      <c r="M901" s="6"/>
    </row>
    <row r="902">
      <c r="M902" s="6"/>
    </row>
    <row r="903">
      <c r="M903" s="6"/>
    </row>
    <row r="904">
      <c r="M904" s="6"/>
    </row>
    <row r="905">
      <c r="M905" s="6"/>
    </row>
    <row r="906">
      <c r="M906" s="6"/>
    </row>
    <row r="907">
      <c r="M907" s="6"/>
    </row>
    <row r="908">
      <c r="M908" s="6"/>
    </row>
    <row r="909">
      <c r="M909" s="6"/>
    </row>
    <row r="910">
      <c r="M910" s="6"/>
    </row>
    <row r="911">
      <c r="M911" s="6"/>
    </row>
    <row r="912">
      <c r="M912" s="6"/>
    </row>
    <row r="913">
      <c r="M913" s="6"/>
    </row>
    <row r="914">
      <c r="M914" s="6"/>
    </row>
    <row r="915">
      <c r="M915" s="6"/>
    </row>
    <row r="916">
      <c r="M916" s="6"/>
    </row>
    <row r="917">
      <c r="M917" s="6"/>
    </row>
    <row r="918">
      <c r="M918" s="6"/>
    </row>
    <row r="919">
      <c r="M919" s="6"/>
    </row>
    <row r="920">
      <c r="M920" s="6"/>
    </row>
    <row r="921">
      <c r="M921" s="6"/>
    </row>
    <row r="922">
      <c r="M922" s="6"/>
    </row>
    <row r="923">
      <c r="M923" s="6"/>
    </row>
    <row r="924">
      <c r="M924" s="6"/>
    </row>
    <row r="925">
      <c r="M925" s="6"/>
    </row>
    <row r="926">
      <c r="M926" s="6"/>
    </row>
    <row r="927">
      <c r="M927" s="6"/>
    </row>
    <row r="928">
      <c r="M928" s="6"/>
    </row>
    <row r="929">
      <c r="M929" s="6"/>
    </row>
    <row r="930">
      <c r="M930" s="6"/>
    </row>
    <row r="931">
      <c r="M931" s="6"/>
    </row>
    <row r="932">
      <c r="M932" s="6"/>
    </row>
    <row r="933">
      <c r="M933" s="6"/>
    </row>
    <row r="934">
      <c r="M934" s="6"/>
    </row>
    <row r="935">
      <c r="M935" s="6"/>
    </row>
    <row r="936">
      <c r="M936" s="6"/>
    </row>
    <row r="937">
      <c r="M937" s="6"/>
    </row>
    <row r="938">
      <c r="M938" s="6"/>
    </row>
    <row r="939">
      <c r="M939" s="6"/>
    </row>
    <row r="940">
      <c r="M940" s="6"/>
    </row>
    <row r="941">
      <c r="M941" s="6"/>
    </row>
    <row r="942">
      <c r="M942" s="6"/>
    </row>
    <row r="943">
      <c r="M943" s="6"/>
    </row>
    <row r="944">
      <c r="M944" s="6"/>
    </row>
    <row r="945">
      <c r="M945" s="6"/>
    </row>
    <row r="946">
      <c r="M946" s="6"/>
    </row>
    <row r="947">
      <c r="M947" s="6"/>
    </row>
    <row r="948">
      <c r="M948" s="6"/>
    </row>
    <row r="949">
      <c r="M949" s="6"/>
    </row>
    <row r="950">
      <c r="M950" s="6"/>
    </row>
    <row r="951">
      <c r="M951" s="6"/>
    </row>
    <row r="952">
      <c r="M952" s="6"/>
    </row>
    <row r="953">
      <c r="M953" s="6"/>
    </row>
    <row r="954">
      <c r="M954" s="6"/>
    </row>
    <row r="955">
      <c r="M955" s="6"/>
    </row>
    <row r="956">
      <c r="M956" s="6"/>
    </row>
    <row r="957">
      <c r="M957" s="6"/>
    </row>
    <row r="958">
      <c r="M958" s="6"/>
    </row>
    <row r="959">
      <c r="M959" s="6"/>
    </row>
    <row r="960">
      <c r="M960" s="6"/>
    </row>
    <row r="961">
      <c r="M961" s="6"/>
    </row>
    <row r="962">
      <c r="M962" s="6"/>
    </row>
    <row r="963">
      <c r="M963" s="6"/>
    </row>
    <row r="964">
      <c r="M964" s="6"/>
    </row>
    <row r="965">
      <c r="M965" s="6"/>
    </row>
    <row r="966">
      <c r="M966" s="6"/>
    </row>
    <row r="967">
      <c r="M967" s="6"/>
    </row>
    <row r="968">
      <c r="M968" s="6"/>
    </row>
    <row r="969">
      <c r="M969" s="6"/>
    </row>
    <row r="970">
      <c r="M970" s="6"/>
    </row>
    <row r="971">
      <c r="M971" s="6"/>
    </row>
    <row r="972">
      <c r="M972" s="6"/>
    </row>
    <row r="973">
      <c r="M973" s="6"/>
    </row>
    <row r="974">
      <c r="M974" s="6"/>
    </row>
    <row r="975">
      <c r="M975" s="6"/>
    </row>
    <row r="976">
      <c r="M976" s="6"/>
    </row>
    <row r="977">
      <c r="M977" s="6"/>
    </row>
    <row r="978">
      <c r="M978" s="6"/>
    </row>
    <row r="979">
      <c r="M979" s="6"/>
    </row>
    <row r="980">
      <c r="M980" s="6"/>
    </row>
    <row r="981">
      <c r="M981" s="6"/>
    </row>
    <row r="982">
      <c r="M982" s="6"/>
    </row>
    <row r="983">
      <c r="M983" s="6"/>
    </row>
    <row r="984">
      <c r="M984" s="6"/>
    </row>
    <row r="985">
      <c r="M985" s="6"/>
    </row>
    <row r="986">
      <c r="M986" s="6"/>
    </row>
    <row r="987">
      <c r="M987" s="6"/>
    </row>
    <row r="988">
      <c r="M988" s="6"/>
    </row>
    <row r="989">
      <c r="M989" s="6"/>
    </row>
    <row r="990">
      <c r="M990" s="6"/>
    </row>
    <row r="991">
      <c r="M991" s="6"/>
    </row>
    <row r="992">
      <c r="M992" s="6"/>
    </row>
    <row r="993">
      <c r="M993" s="6"/>
    </row>
    <row r="994">
      <c r="M994" s="6"/>
    </row>
    <row r="995">
      <c r="M995" s="6"/>
    </row>
    <row r="996">
      <c r="M996" s="6"/>
    </row>
    <row r="997">
      <c r="M997" s="6"/>
    </row>
    <row r="998">
      <c r="M998" s="6"/>
    </row>
    <row r="999">
      <c r="M999" s="6"/>
    </row>
    <row r="1000">
      <c r="M1000" s="6"/>
    </row>
  </sheetData>
  <autoFilter ref="$A$1:$M$33">
    <sortState ref="A1:M33">
      <sortCondition ref="M1:M33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74E13"/>
    <outlinePr summaryBelow="0" summaryRight="0"/>
  </sheetPr>
  <sheetViews>
    <sheetView workbookViewId="0"/>
  </sheetViews>
  <sheetFormatPr customHeight="1" defaultColWidth="14.43" defaultRowHeight="15.75"/>
  <cols>
    <col customWidth="1" min="3" max="3" width="5.43"/>
    <col customWidth="1" min="4" max="4" width="5.29"/>
    <col customWidth="1" min="5" max="5" width="32.43"/>
  </cols>
  <sheetData>
    <row r="1">
      <c r="A1" s="8" t="s">
        <v>45</v>
      </c>
      <c r="B1" s="8" t="s">
        <v>46</v>
      </c>
      <c r="F1" s="8" t="s">
        <v>45</v>
      </c>
      <c r="G1" s="8" t="s">
        <v>46</v>
      </c>
    </row>
    <row r="2">
      <c r="A2" s="9">
        <v>3.57</v>
      </c>
      <c r="B2" s="10">
        <v>15.84</v>
      </c>
      <c r="E2" s="11" t="s">
        <v>47</v>
      </c>
      <c r="F2" s="12">
        <v>3.44</v>
      </c>
      <c r="G2" s="12">
        <v>17.02</v>
      </c>
    </row>
    <row r="3">
      <c r="A3" s="10">
        <v>2.62</v>
      </c>
      <c r="B3" s="10">
        <v>16.46</v>
      </c>
      <c r="E3" s="13" t="s">
        <v>48</v>
      </c>
      <c r="F3" s="13">
        <v>3.44</v>
      </c>
      <c r="G3">
        <f>(18+18.3)/2</f>
        <v>18.15</v>
      </c>
    </row>
    <row r="4">
      <c r="A4" s="10">
        <v>2.875</v>
      </c>
      <c r="B4" s="10">
        <v>17.02</v>
      </c>
      <c r="E4" s="11" t="s">
        <v>49</v>
      </c>
      <c r="F4" s="14">
        <f>SUM(A2:A20)/COUNT(A2:A20)</f>
        <v>3.576789474</v>
      </c>
      <c r="G4" s="14">
        <f>SUM(B2:B21)/COUNT(B2:B21)</f>
        <v>18.671</v>
      </c>
    </row>
    <row r="5">
      <c r="A5" s="10">
        <v>3.44</v>
      </c>
      <c r="B5" s="10">
        <v>17.02</v>
      </c>
      <c r="E5" s="13" t="s">
        <v>50</v>
      </c>
    </row>
    <row r="6">
      <c r="A6" s="9">
        <v>4.07</v>
      </c>
      <c r="B6" s="10">
        <v>17.4</v>
      </c>
      <c r="E6" s="15" t="s">
        <v>51</v>
      </c>
      <c r="F6" s="16">
        <f t="shared" ref="F6:G6" si="1">MIN(A2:A20)</f>
        <v>2.2</v>
      </c>
      <c r="G6" s="16">
        <f t="shared" si="1"/>
        <v>15.84</v>
      </c>
      <c r="I6" s="13">
        <v>2.2</v>
      </c>
    </row>
    <row r="7">
      <c r="A7" s="9">
        <v>5.345</v>
      </c>
      <c r="B7" s="10">
        <v>17.42</v>
      </c>
      <c r="E7" s="17" t="s">
        <v>52</v>
      </c>
      <c r="F7" s="18">
        <f t="shared" ref="F7:G7" si="2">MAX(A2:A21)</f>
        <v>5.424</v>
      </c>
      <c r="G7" s="18">
        <f t="shared" si="2"/>
        <v>24.5</v>
      </c>
      <c r="I7" s="13">
        <v>100.0</v>
      </c>
    </row>
    <row r="8">
      <c r="A8" s="9">
        <v>3.73</v>
      </c>
      <c r="B8" s="10">
        <v>17.6</v>
      </c>
      <c r="E8" s="13" t="s">
        <v>53</v>
      </c>
    </row>
    <row r="9">
      <c r="A9" s="9">
        <v>5.424</v>
      </c>
      <c r="B9" s="10">
        <v>17.82</v>
      </c>
      <c r="E9" s="19">
        <v>0.25</v>
      </c>
      <c r="F9" s="20">
        <f t="shared" ref="F9:G9" si="3">_xlfn.QUARTILE.INC(A2:A20,1)</f>
        <v>3.17</v>
      </c>
      <c r="G9" s="20">
        <f t="shared" si="3"/>
        <v>17.41</v>
      </c>
      <c r="I9" s="13">
        <v>2.5</v>
      </c>
    </row>
    <row r="10">
      <c r="A10" s="9">
        <v>5.25</v>
      </c>
      <c r="B10" s="10">
        <v>17.98</v>
      </c>
      <c r="E10" s="21">
        <v>0.75</v>
      </c>
      <c r="F10" s="22">
        <f>_xlfn.QUARTILE.INC(A2:A20,3)</f>
        <v>3.755</v>
      </c>
      <c r="G10" s="22">
        <f>_xlfn.QUARTILE.INC(B2:B21,3)</f>
        <v>19.4475</v>
      </c>
      <c r="I10" s="13">
        <v>10.9</v>
      </c>
    </row>
    <row r="11">
      <c r="A11" s="9">
        <v>3.78</v>
      </c>
      <c r="B11" s="23">
        <v>18.0</v>
      </c>
      <c r="E11" s="11" t="s">
        <v>54</v>
      </c>
      <c r="F11" s="24">
        <f t="shared" ref="F11:G11" si="4">VAR(A2:A20)</f>
        <v>0.8378119532</v>
      </c>
      <c r="G11" s="24">
        <f t="shared" si="4"/>
        <v>2.557903509</v>
      </c>
    </row>
    <row r="12">
      <c r="A12" s="10">
        <v>3.44</v>
      </c>
      <c r="B12" s="23">
        <v>18.3</v>
      </c>
      <c r="E12" s="13" t="s">
        <v>55</v>
      </c>
      <c r="F12" s="25">
        <f t="shared" ref="F12:G12" si="5">STDEV(A2:A20)</f>
        <v>0.9153206833</v>
      </c>
      <c r="G12" s="25">
        <f t="shared" si="5"/>
        <v>1.599344712</v>
      </c>
    </row>
    <row r="13">
      <c r="A13" s="26">
        <v>3.44</v>
      </c>
      <c r="B13" s="9">
        <v>18.52</v>
      </c>
      <c r="E13" s="11" t="s">
        <v>56</v>
      </c>
      <c r="F13" s="24">
        <f t="shared" ref="F13:G13" si="6">F12/SQRT(N(A2:A20)-1)</f>
        <v>0.5859740221</v>
      </c>
      <c r="G13" s="24">
        <f t="shared" si="6"/>
        <v>0.3820982318</v>
      </c>
    </row>
    <row r="14">
      <c r="A14" s="10">
        <v>2.32</v>
      </c>
      <c r="B14" s="9">
        <v>18.61</v>
      </c>
      <c r="E14" s="13" t="s">
        <v>57</v>
      </c>
      <c r="F14" s="25">
        <f t="shared" ref="F14:G14" si="7">F13*1.96</f>
        <v>1.148509083</v>
      </c>
      <c r="G14" s="25">
        <f t="shared" si="7"/>
        <v>0.7489125343</v>
      </c>
    </row>
    <row r="15">
      <c r="A15" s="9">
        <v>3.44</v>
      </c>
      <c r="B15" s="9">
        <v>18.9</v>
      </c>
      <c r="E15" s="11"/>
      <c r="F15" s="11"/>
      <c r="G15" s="11"/>
    </row>
    <row r="16">
      <c r="A16" s="10">
        <v>3.215</v>
      </c>
      <c r="B16" s="9">
        <v>19.44</v>
      </c>
    </row>
    <row r="17">
      <c r="A17" s="10">
        <v>2.2</v>
      </c>
      <c r="B17" s="9">
        <v>19.47</v>
      </c>
    </row>
    <row r="18">
      <c r="A18" s="10">
        <v>3.19</v>
      </c>
      <c r="B18" s="9">
        <v>20.0</v>
      </c>
    </row>
    <row r="19">
      <c r="A19" s="9">
        <v>3.46</v>
      </c>
      <c r="B19" s="9">
        <v>20.22</v>
      </c>
    </row>
    <row r="20">
      <c r="A20" s="10">
        <v>3.15</v>
      </c>
      <c r="B20" s="9">
        <v>22.9</v>
      </c>
    </row>
    <row r="21">
      <c r="A21" s="27"/>
      <c r="B21" s="28">
        <v>24.5</v>
      </c>
    </row>
    <row r="22">
      <c r="A22" s="29"/>
    </row>
    <row r="23">
      <c r="A23" s="29"/>
    </row>
    <row r="24">
      <c r="A24" s="29"/>
    </row>
    <row r="25">
      <c r="A25" s="29"/>
    </row>
    <row r="26">
      <c r="A26" s="29"/>
    </row>
    <row r="27">
      <c r="A27" s="29"/>
    </row>
    <row r="28">
      <c r="A28" s="29"/>
    </row>
    <row r="29">
      <c r="A29" s="29"/>
    </row>
    <row r="30">
      <c r="A30" s="29"/>
    </row>
    <row r="31">
      <c r="A31" s="29"/>
    </row>
    <row r="32">
      <c r="A32" s="29"/>
    </row>
    <row r="33">
      <c r="A33" s="29"/>
    </row>
    <row r="34">
      <c r="A34" s="29"/>
    </row>
    <row r="35">
      <c r="A35" s="29"/>
    </row>
    <row r="36">
      <c r="A36" s="29"/>
    </row>
    <row r="37">
      <c r="A37" s="29"/>
    </row>
    <row r="38">
      <c r="A38" s="29"/>
    </row>
    <row r="39">
      <c r="A39" s="29"/>
    </row>
    <row r="40">
      <c r="A40" s="29"/>
    </row>
    <row r="41">
      <c r="A41" s="29"/>
    </row>
    <row r="42">
      <c r="A42" s="29"/>
    </row>
    <row r="43">
      <c r="A43" s="29"/>
    </row>
    <row r="44">
      <c r="A44" s="29"/>
    </row>
    <row r="45">
      <c r="A45" s="29"/>
    </row>
    <row r="46">
      <c r="A46" s="29"/>
    </row>
    <row r="47">
      <c r="A47" s="29"/>
    </row>
    <row r="48">
      <c r="A48" s="29"/>
    </row>
    <row r="49">
      <c r="A49" s="29"/>
    </row>
    <row r="50">
      <c r="A50" s="29"/>
    </row>
    <row r="51">
      <c r="A51" s="29"/>
    </row>
    <row r="52">
      <c r="A52" s="29"/>
    </row>
    <row r="53">
      <c r="A53" s="29"/>
    </row>
    <row r="54">
      <c r="A54" s="29"/>
    </row>
    <row r="55">
      <c r="A55" s="29"/>
    </row>
    <row r="56">
      <c r="A56" s="29"/>
    </row>
    <row r="57">
      <c r="A57" s="29"/>
    </row>
    <row r="58">
      <c r="A58" s="29"/>
    </row>
    <row r="59">
      <c r="A59" s="29"/>
    </row>
    <row r="60">
      <c r="A60" s="29"/>
    </row>
    <row r="61">
      <c r="A61" s="29"/>
    </row>
    <row r="62">
      <c r="A62" s="29"/>
    </row>
    <row r="63">
      <c r="A63" s="29"/>
    </row>
    <row r="64">
      <c r="A64" s="29"/>
    </row>
    <row r="65">
      <c r="A65" s="29"/>
    </row>
    <row r="66">
      <c r="A66" s="29"/>
    </row>
    <row r="67">
      <c r="A67" s="29"/>
    </row>
    <row r="68">
      <c r="A68" s="29"/>
    </row>
    <row r="69">
      <c r="A69" s="29"/>
    </row>
    <row r="70">
      <c r="A70" s="29"/>
    </row>
    <row r="71">
      <c r="A71" s="29"/>
    </row>
    <row r="72">
      <c r="A72" s="29"/>
    </row>
    <row r="73">
      <c r="A73" s="29"/>
    </row>
    <row r="74">
      <c r="A74" s="29"/>
    </row>
    <row r="75">
      <c r="A75" s="29"/>
    </row>
    <row r="76">
      <c r="A76" s="29"/>
    </row>
    <row r="77">
      <c r="A77" s="29"/>
    </row>
    <row r="78">
      <c r="A78" s="29"/>
    </row>
    <row r="79">
      <c r="A79" s="29"/>
    </row>
    <row r="80">
      <c r="A80" s="29"/>
    </row>
    <row r="81">
      <c r="A81" s="29"/>
    </row>
    <row r="82">
      <c r="A82" s="29"/>
    </row>
    <row r="83">
      <c r="A83" s="29"/>
    </row>
    <row r="84">
      <c r="A84" s="29"/>
    </row>
    <row r="85">
      <c r="A85" s="29"/>
    </row>
    <row r="86">
      <c r="A86" s="29"/>
    </row>
    <row r="87">
      <c r="A87" s="29"/>
    </row>
    <row r="88">
      <c r="A88" s="29"/>
    </row>
    <row r="89">
      <c r="A89" s="29"/>
    </row>
    <row r="90">
      <c r="A90" s="29"/>
    </row>
    <row r="91">
      <c r="A91" s="29"/>
    </row>
    <row r="92">
      <c r="A92" s="29"/>
    </row>
    <row r="93">
      <c r="A93" s="29"/>
    </row>
    <row r="94">
      <c r="A94" s="29"/>
    </row>
    <row r="95">
      <c r="A95" s="29"/>
    </row>
    <row r="96">
      <c r="A96" s="29"/>
    </row>
    <row r="97">
      <c r="A97" s="29"/>
    </row>
    <row r="98">
      <c r="A98" s="29"/>
    </row>
    <row r="99">
      <c r="A99" s="29"/>
    </row>
    <row r="100">
      <c r="A100" s="29"/>
    </row>
    <row r="101">
      <c r="A101" s="29"/>
    </row>
    <row r="102">
      <c r="A102" s="29"/>
    </row>
    <row r="103">
      <c r="A103" s="29"/>
    </row>
    <row r="104">
      <c r="A104" s="29"/>
    </row>
    <row r="105">
      <c r="A105" s="29"/>
    </row>
    <row r="106">
      <c r="A106" s="29"/>
    </row>
    <row r="107">
      <c r="A107" s="29"/>
    </row>
    <row r="108">
      <c r="A108" s="29"/>
    </row>
    <row r="109">
      <c r="A109" s="29"/>
    </row>
    <row r="110">
      <c r="A110" s="29"/>
    </row>
    <row r="111">
      <c r="A111" s="29"/>
    </row>
    <row r="112">
      <c r="A112" s="29"/>
    </row>
    <row r="113">
      <c r="A113" s="29"/>
    </row>
    <row r="114">
      <c r="A114" s="29"/>
    </row>
    <row r="115">
      <c r="A115" s="29"/>
    </row>
    <row r="116">
      <c r="A116" s="29"/>
    </row>
    <row r="117">
      <c r="A117" s="29"/>
    </row>
    <row r="118">
      <c r="A118" s="29"/>
    </row>
    <row r="119">
      <c r="A119" s="29"/>
    </row>
    <row r="120">
      <c r="A120" s="29"/>
    </row>
    <row r="121">
      <c r="A121" s="29"/>
    </row>
    <row r="122">
      <c r="A122" s="29"/>
    </row>
    <row r="123">
      <c r="A123" s="29"/>
    </row>
    <row r="124">
      <c r="A124" s="29"/>
    </row>
    <row r="125">
      <c r="A125" s="29"/>
    </row>
    <row r="126">
      <c r="A126" s="29"/>
    </row>
    <row r="127">
      <c r="A127" s="29"/>
    </row>
    <row r="128">
      <c r="A128" s="29"/>
    </row>
    <row r="129">
      <c r="A129" s="29"/>
    </row>
    <row r="130">
      <c r="A130" s="29"/>
    </row>
    <row r="131">
      <c r="A131" s="29"/>
    </row>
    <row r="132">
      <c r="A132" s="29"/>
    </row>
    <row r="133">
      <c r="A133" s="29"/>
    </row>
    <row r="134">
      <c r="A134" s="29"/>
    </row>
    <row r="135">
      <c r="A135" s="29"/>
    </row>
    <row r="136">
      <c r="A136" s="29"/>
    </row>
    <row r="137">
      <c r="A137" s="29"/>
    </row>
    <row r="138">
      <c r="A138" s="29"/>
    </row>
    <row r="139">
      <c r="A139" s="29"/>
    </row>
    <row r="140">
      <c r="A140" s="29"/>
    </row>
    <row r="141">
      <c r="A141" s="29"/>
    </row>
    <row r="142">
      <c r="A142" s="29"/>
    </row>
    <row r="143">
      <c r="A143" s="29"/>
    </row>
    <row r="144">
      <c r="A144" s="29"/>
    </row>
    <row r="145">
      <c r="A145" s="29"/>
    </row>
    <row r="146">
      <c r="A146" s="29"/>
    </row>
    <row r="147">
      <c r="A147" s="29"/>
    </row>
    <row r="148">
      <c r="A148" s="29"/>
    </row>
    <row r="149">
      <c r="A149" s="29"/>
    </row>
    <row r="150">
      <c r="A150" s="29"/>
    </row>
    <row r="151">
      <c r="A151" s="29"/>
    </row>
    <row r="152">
      <c r="A152" s="29"/>
    </row>
    <row r="153">
      <c r="A153" s="29"/>
    </row>
    <row r="154">
      <c r="A154" s="29"/>
    </row>
    <row r="155">
      <c r="A155" s="29"/>
    </row>
    <row r="156">
      <c r="A156" s="29"/>
    </row>
    <row r="157">
      <c r="A157" s="29"/>
    </row>
    <row r="158">
      <c r="A158" s="29"/>
    </row>
    <row r="159">
      <c r="A159" s="29"/>
    </row>
    <row r="160">
      <c r="A160" s="29"/>
    </row>
    <row r="161">
      <c r="A161" s="29"/>
    </row>
    <row r="162">
      <c r="A162" s="29"/>
    </row>
    <row r="163">
      <c r="A163" s="29"/>
    </row>
    <row r="164">
      <c r="A164" s="29"/>
    </row>
    <row r="165">
      <c r="A165" s="29"/>
    </row>
    <row r="166">
      <c r="A166" s="29"/>
    </row>
    <row r="167">
      <c r="A167" s="29"/>
    </row>
    <row r="168">
      <c r="A168" s="29"/>
    </row>
    <row r="169">
      <c r="A169" s="29"/>
    </row>
    <row r="170">
      <c r="A170" s="29"/>
    </row>
    <row r="171">
      <c r="A171" s="29"/>
    </row>
    <row r="172">
      <c r="A172" s="29"/>
    </row>
    <row r="173">
      <c r="A173" s="29"/>
    </row>
    <row r="174">
      <c r="A174" s="29"/>
    </row>
    <row r="175">
      <c r="A175" s="29"/>
    </row>
    <row r="176">
      <c r="A176" s="29"/>
    </row>
    <row r="177">
      <c r="A177" s="29"/>
    </row>
    <row r="178">
      <c r="A178" s="29"/>
    </row>
    <row r="179">
      <c r="A179" s="29"/>
    </row>
    <row r="180">
      <c r="A180" s="29"/>
    </row>
    <row r="181">
      <c r="A181" s="29"/>
    </row>
    <row r="182">
      <c r="A182" s="29"/>
    </row>
    <row r="183">
      <c r="A183" s="29"/>
    </row>
    <row r="184">
      <c r="A184" s="29"/>
    </row>
    <row r="185">
      <c r="A185" s="29"/>
    </row>
    <row r="186">
      <c r="A186" s="29"/>
    </row>
    <row r="187">
      <c r="A187" s="29"/>
    </row>
    <row r="188">
      <c r="A188" s="29"/>
    </row>
    <row r="189">
      <c r="A189" s="29"/>
    </row>
    <row r="190">
      <c r="A190" s="29"/>
    </row>
    <row r="191">
      <c r="A191" s="29"/>
    </row>
    <row r="192">
      <c r="A192" s="29"/>
    </row>
    <row r="193">
      <c r="A193" s="29"/>
    </row>
    <row r="194">
      <c r="A194" s="29"/>
    </row>
    <row r="195">
      <c r="A195" s="29"/>
    </row>
    <row r="196">
      <c r="A196" s="29"/>
    </row>
    <row r="197">
      <c r="A197" s="29"/>
    </row>
    <row r="198">
      <c r="A198" s="29"/>
    </row>
    <row r="199">
      <c r="A199" s="29"/>
    </row>
    <row r="200">
      <c r="A200" s="29"/>
    </row>
    <row r="201">
      <c r="A201" s="29"/>
    </row>
    <row r="202">
      <c r="A202" s="29"/>
    </row>
    <row r="203">
      <c r="A203" s="29"/>
    </row>
    <row r="204">
      <c r="A204" s="29"/>
    </row>
    <row r="205">
      <c r="A205" s="29"/>
    </row>
    <row r="206">
      <c r="A206" s="29"/>
    </row>
    <row r="207">
      <c r="A207" s="29"/>
    </row>
    <row r="208">
      <c r="A208" s="29"/>
    </row>
    <row r="209">
      <c r="A209" s="29"/>
    </row>
    <row r="210">
      <c r="A210" s="29"/>
    </row>
    <row r="211">
      <c r="A211" s="29"/>
    </row>
    <row r="212">
      <c r="A212" s="29"/>
    </row>
    <row r="213">
      <c r="A213" s="29"/>
    </row>
    <row r="214">
      <c r="A214" s="29"/>
    </row>
    <row r="215">
      <c r="A215" s="29"/>
    </row>
    <row r="216">
      <c r="A216" s="29"/>
    </row>
    <row r="217">
      <c r="A217" s="29"/>
    </row>
    <row r="218">
      <c r="A218" s="29"/>
    </row>
    <row r="219">
      <c r="A219" s="29"/>
    </row>
    <row r="220">
      <c r="A220" s="29"/>
    </row>
    <row r="221">
      <c r="A221" s="29"/>
    </row>
    <row r="222">
      <c r="A222" s="29"/>
    </row>
    <row r="223">
      <c r="A223" s="29"/>
    </row>
    <row r="224">
      <c r="A224" s="29"/>
    </row>
    <row r="225">
      <c r="A225" s="29"/>
    </row>
    <row r="226">
      <c r="A226" s="29"/>
    </row>
    <row r="227">
      <c r="A227" s="29"/>
    </row>
    <row r="228">
      <c r="A228" s="29"/>
    </row>
    <row r="229">
      <c r="A229" s="29"/>
    </row>
    <row r="230">
      <c r="A230" s="29"/>
    </row>
    <row r="231">
      <c r="A231" s="29"/>
    </row>
    <row r="232">
      <c r="A232" s="29"/>
    </row>
    <row r="233">
      <c r="A233" s="29"/>
    </row>
    <row r="234">
      <c r="A234" s="29"/>
    </row>
    <row r="235">
      <c r="A235" s="29"/>
    </row>
    <row r="236">
      <c r="A236" s="29"/>
    </row>
    <row r="237">
      <c r="A237" s="29"/>
    </row>
    <row r="238">
      <c r="A238" s="29"/>
    </row>
    <row r="239">
      <c r="A239" s="29"/>
    </row>
    <row r="240">
      <c r="A240" s="29"/>
    </row>
    <row r="241">
      <c r="A241" s="29"/>
    </row>
    <row r="242">
      <c r="A242" s="29"/>
    </row>
    <row r="243">
      <c r="A243" s="29"/>
    </row>
    <row r="244">
      <c r="A244" s="29"/>
    </row>
    <row r="245">
      <c r="A245" s="29"/>
    </row>
    <row r="246">
      <c r="A246" s="29"/>
    </row>
    <row r="247">
      <c r="A247" s="29"/>
    </row>
    <row r="248">
      <c r="A248" s="29"/>
    </row>
    <row r="249">
      <c r="A249" s="29"/>
    </row>
    <row r="250">
      <c r="A250" s="29"/>
    </row>
    <row r="251">
      <c r="A251" s="29"/>
    </row>
    <row r="252">
      <c r="A252" s="29"/>
    </row>
    <row r="253">
      <c r="A253" s="29"/>
    </row>
    <row r="254">
      <c r="A254" s="29"/>
    </row>
    <row r="255">
      <c r="A255" s="29"/>
    </row>
    <row r="256">
      <c r="A256" s="29"/>
    </row>
    <row r="257">
      <c r="A257" s="29"/>
    </row>
    <row r="258">
      <c r="A258" s="29"/>
    </row>
    <row r="259">
      <c r="A259" s="29"/>
    </row>
    <row r="260">
      <c r="A260" s="29"/>
    </row>
    <row r="261">
      <c r="A261" s="29"/>
    </row>
    <row r="262">
      <c r="A262" s="29"/>
    </row>
    <row r="263">
      <c r="A263" s="29"/>
    </row>
    <row r="264">
      <c r="A264" s="29"/>
    </row>
    <row r="265">
      <c r="A265" s="29"/>
    </row>
    <row r="266">
      <c r="A266" s="29"/>
    </row>
    <row r="267">
      <c r="A267" s="29"/>
    </row>
    <row r="268">
      <c r="A268" s="29"/>
    </row>
    <row r="269">
      <c r="A269" s="29"/>
    </row>
    <row r="270">
      <c r="A270" s="29"/>
    </row>
    <row r="271">
      <c r="A271" s="29"/>
    </row>
    <row r="272">
      <c r="A272" s="29"/>
    </row>
    <row r="273">
      <c r="A273" s="29"/>
    </row>
    <row r="274">
      <c r="A274" s="29"/>
    </row>
    <row r="275">
      <c r="A275" s="29"/>
    </row>
    <row r="276">
      <c r="A276" s="29"/>
    </row>
    <row r="277">
      <c r="A277" s="29"/>
    </row>
    <row r="278">
      <c r="A278" s="29"/>
    </row>
    <row r="279">
      <c r="A279" s="29"/>
    </row>
    <row r="280">
      <c r="A280" s="29"/>
    </row>
    <row r="281">
      <c r="A281" s="29"/>
    </row>
    <row r="282">
      <c r="A282" s="29"/>
    </row>
    <row r="283">
      <c r="A283" s="29"/>
    </row>
    <row r="284">
      <c r="A284" s="29"/>
    </row>
    <row r="285">
      <c r="A285" s="29"/>
    </row>
    <row r="286">
      <c r="A286" s="29"/>
    </row>
    <row r="287">
      <c r="A287" s="29"/>
    </row>
    <row r="288">
      <c r="A288" s="29"/>
    </row>
    <row r="289">
      <c r="A289" s="29"/>
    </row>
    <row r="290">
      <c r="A290" s="29"/>
    </row>
    <row r="291">
      <c r="A291" s="29"/>
    </row>
    <row r="292">
      <c r="A292" s="29"/>
    </row>
    <row r="293">
      <c r="A293" s="29"/>
    </row>
    <row r="294">
      <c r="A294" s="29"/>
    </row>
    <row r="295">
      <c r="A295" s="29"/>
    </row>
    <row r="296">
      <c r="A296" s="29"/>
    </row>
    <row r="297">
      <c r="A297" s="29"/>
    </row>
    <row r="298">
      <c r="A298" s="29"/>
    </row>
    <row r="299">
      <c r="A299" s="29"/>
    </row>
    <row r="300">
      <c r="A300" s="29"/>
    </row>
    <row r="301">
      <c r="A301" s="29"/>
    </row>
    <row r="302">
      <c r="A302" s="29"/>
    </row>
    <row r="303">
      <c r="A303" s="29"/>
    </row>
    <row r="304">
      <c r="A304" s="29"/>
    </row>
    <row r="305">
      <c r="A305" s="29"/>
    </row>
    <row r="306">
      <c r="A306" s="29"/>
    </row>
    <row r="307">
      <c r="A307" s="29"/>
    </row>
    <row r="308">
      <c r="A308" s="29"/>
    </row>
    <row r="309">
      <c r="A309" s="29"/>
    </row>
    <row r="310">
      <c r="A310" s="29"/>
    </row>
    <row r="311">
      <c r="A311" s="29"/>
    </row>
    <row r="312">
      <c r="A312" s="29"/>
    </row>
    <row r="313">
      <c r="A313" s="29"/>
    </row>
    <row r="314">
      <c r="A314" s="29"/>
    </row>
    <row r="315">
      <c r="A315" s="29"/>
    </row>
    <row r="316">
      <c r="A316" s="29"/>
    </row>
    <row r="317">
      <c r="A317" s="29"/>
    </row>
    <row r="318">
      <c r="A318" s="29"/>
    </row>
    <row r="319">
      <c r="A319" s="29"/>
    </row>
    <row r="320">
      <c r="A320" s="29"/>
    </row>
    <row r="321">
      <c r="A321" s="29"/>
    </row>
    <row r="322">
      <c r="A322" s="29"/>
    </row>
    <row r="323">
      <c r="A323" s="29"/>
    </row>
    <row r="324">
      <c r="A324" s="29"/>
    </row>
    <row r="325">
      <c r="A325" s="29"/>
    </row>
    <row r="326">
      <c r="A326" s="29"/>
    </row>
    <row r="327">
      <c r="A327" s="29"/>
    </row>
    <row r="328">
      <c r="A328" s="29"/>
    </row>
    <row r="329">
      <c r="A329" s="29"/>
    </row>
    <row r="330">
      <c r="A330" s="29"/>
    </row>
    <row r="331">
      <c r="A331" s="29"/>
    </row>
    <row r="332">
      <c r="A332" s="29"/>
    </row>
    <row r="333">
      <c r="A333" s="29"/>
    </row>
    <row r="334">
      <c r="A334" s="29"/>
    </row>
    <row r="335">
      <c r="A335" s="29"/>
    </row>
    <row r="336">
      <c r="A336" s="29"/>
    </row>
    <row r="337">
      <c r="A337" s="29"/>
    </row>
    <row r="338">
      <c r="A338" s="29"/>
    </row>
    <row r="339">
      <c r="A339" s="29"/>
    </row>
    <row r="340">
      <c r="A340" s="29"/>
    </row>
    <row r="341">
      <c r="A341" s="29"/>
    </row>
    <row r="342">
      <c r="A342" s="29"/>
    </row>
    <row r="343">
      <c r="A343" s="29"/>
    </row>
    <row r="344">
      <c r="A344" s="29"/>
    </row>
    <row r="345">
      <c r="A345" s="29"/>
    </row>
    <row r="346">
      <c r="A346" s="29"/>
    </row>
    <row r="347">
      <c r="A347" s="29"/>
    </row>
    <row r="348">
      <c r="A348" s="29"/>
    </row>
    <row r="349">
      <c r="A349" s="29"/>
    </row>
    <row r="350">
      <c r="A350" s="29"/>
    </row>
    <row r="351">
      <c r="A351" s="29"/>
    </row>
    <row r="352">
      <c r="A352" s="29"/>
    </row>
    <row r="353">
      <c r="A353" s="29"/>
    </row>
    <row r="354">
      <c r="A354" s="29"/>
    </row>
    <row r="355">
      <c r="A355" s="29"/>
    </row>
    <row r="356">
      <c r="A356" s="29"/>
    </row>
    <row r="357">
      <c r="A357" s="29"/>
    </row>
    <row r="358">
      <c r="A358" s="29"/>
    </row>
    <row r="359">
      <c r="A359" s="29"/>
    </row>
    <row r="360">
      <c r="A360" s="29"/>
    </row>
    <row r="361">
      <c r="A361" s="29"/>
    </row>
    <row r="362">
      <c r="A362" s="29"/>
    </row>
    <row r="363">
      <c r="A363" s="29"/>
    </row>
    <row r="364">
      <c r="A364" s="29"/>
    </row>
    <row r="365">
      <c r="A365" s="29"/>
    </row>
    <row r="366">
      <c r="A366" s="29"/>
    </row>
    <row r="367">
      <c r="A367" s="29"/>
    </row>
    <row r="368">
      <c r="A368" s="29"/>
    </row>
    <row r="369">
      <c r="A369" s="29"/>
    </row>
    <row r="370">
      <c r="A370" s="29"/>
    </row>
    <row r="371">
      <c r="A371" s="29"/>
    </row>
    <row r="372">
      <c r="A372" s="29"/>
    </row>
    <row r="373">
      <c r="A373" s="29"/>
    </row>
    <row r="374">
      <c r="A374" s="29"/>
    </row>
    <row r="375">
      <c r="A375" s="29"/>
    </row>
    <row r="376">
      <c r="A376" s="29"/>
    </row>
    <row r="377">
      <c r="A377" s="29"/>
    </row>
    <row r="378">
      <c r="A378" s="29"/>
    </row>
    <row r="379">
      <c r="A379" s="29"/>
    </row>
    <row r="380">
      <c r="A380" s="29"/>
    </row>
    <row r="381">
      <c r="A381" s="29"/>
    </row>
    <row r="382">
      <c r="A382" s="29"/>
    </row>
    <row r="383">
      <c r="A383" s="29"/>
    </row>
    <row r="384">
      <c r="A384" s="29"/>
    </row>
    <row r="385">
      <c r="A385" s="29"/>
    </row>
    <row r="386">
      <c r="A386" s="29"/>
    </row>
    <row r="387">
      <c r="A387" s="29"/>
    </row>
    <row r="388">
      <c r="A388" s="29"/>
    </row>
    <row r="389">
      <c r="A389" s="29"/>
    </row>
    <row r="390">
      <c r="A390" s="29"/>
    </row>
    <row r="391">
      <c r="A391" s="29"/>
    </row>
    <row r="392">
      <c r="A392" s="29"/>
    </row>
    <row r="393">
      <c r="A393" s="29"/>
    </row>
    <row r="394">
      <c r="A394" s="29"/>
    </row>
    <row r="395">
      <c r="A395" s="29"/>
    </row>
    <row r="396">
      <c r="A396" s="29"/>
    </row>
    <row r="397">
      <c r="A397" s="29"/>
    </row>
    <row r="398">
      <c r="A398" s="29"/>
    </row>
    <row r="399">
      <c r="A399" s="29"/>
    </row>
    <row r="400">
      <c r="A400" s="29"/>
    </row>
    <row r="401">
      <c r="A401" s="29"/>
    </row>
    <row r="402">
      <c r="A402" s="29"/>
    </row>
    <row r="403">
      <c r="A403" s="29"/>
    </row>
    <row r="404">
      <c r="A404" s="29"/>
    </row>
    <row r="405">
      <c r="A405" s="29"/>
    </row>
    <row r="406">
      <c r="A406" s="29"/>
    </row>
    <row r="407">
      <c r="A407" s="29"/>
    </row>
    <row r="408">
      <c r="A408" s="29"/>
    </row>
    <row r="409">
      <c r="A409" s="29"/>
    </row>
    <row r="410">
      <c r="A410" s="29"/>
    </row>
    <row r="411">
      <c r="A411" s="29"/>
    </row>
    <row r="412">
      <c r="A412" s="29"/>
    </row>
    <row r="413">
      <c r="A413" s="29"/>
    </row>
    <row r="414">
      <c r="A414" s="29"/>
    </row>
    <row r="415">
      <c r="A415" s="29"/>
    </row>
    <row r="416">
      <c r="A416" s="29"/>
    </row>
    <row r="417">
      <c r="A417" s="29"/>
    </row>
    <row r="418">
      <c r="A418" s="29"/>
    </row>
    <row r="419">
      <c r="A419" s="29"/>
    </row>
    <row r="420">
      <c r="A420" s="29"/>
    </row>
    <row r="421">
      <c r="A421" s="29"/>
    </row>
    <row r="422">
      <c r="A422" s="29"/>
    </row>
    <row r="423">
      <c r="A423" s="29"/>
    </row>
    <row r="424">
      <c r="A424" s="29"/>
    </row>
    <row r="425">
      <c r="A425" s="29"/>
    </row>
    <row r="426">
      <c r="A426" s="29"/>
    </row>
    <row r="427">
      <c r="A427" s="29"/>
    </row>
    <row r="428">
      <c r="A428" s="29"/>
    </row>
    <row r="429">
      <c r="A429" s="29"/>
    </row>
    <row r="430">
      <c r="A430" s="29"/>
    </row>
    <row r="431">
      <c r="A431" s="29"/>
    </row>
    <row r="432">
      <c r="A432" s="29"/>
    </row>
    <row r="433">
      <c r="A433" s="29"/>
    </row>
    <row r="434">
      <c r="A434" s="29"/>
    </row>
    <row r="435">
      <c r="A435" s="29"/>
    </row>
    <row r="436">
      <c r="A436" s="29"/>
    </row>
    <row r="437">
      <c r="A437" s="29"/>
    </row>
    <row r="438">
      <c r="A438" s="29"/>
    </row>
    <row r="439">
      <c r="A439" s="29"/>
    </row>
    <row r="440">
      <c r="A440" s="29"/>
    </row>
    <row r="441">
      <c r="A441" s="29"/>
    </row>
    <row r="442">
      <c r="A442" s="29"/>
    </row>
    <row r="443">
      <c r="A443" s="29"/>
    </row>
    <row r="444">
      <c r="A444" s="29"/>
    </row>
    <row r="445">
      <c r="A445" s="29"/>
    </row>
    <row r="446">
      <c r="A446" s="29"/>
    </row>
    <row r="447">
      <c r="A447" s="29"/>
    </row>
    <row r="448">
      <c r="A448" s="29"/>
    </row>
    <row r="449">
      <c r="A449" s="29"/>
    </row>
    <row r="450">
      <c r="A450" s="29"/>
    </row>
    <row r="451">
      <c r="A451" s="29"/>
    </row>
    <row r="452">
      <c r="A452" s="29"/>
    </row>
    <row r="453">
      <c r="A453" s="29"/>
    </row>
    <row r="454">
      <c r="A454" s="29"/>
    </row>
    <row r="455">
      <c r="A455" s="29"/>
    </row>
    <row r="456">
      <c r="A456" s="29"/>
    </row>
    <row r="457">
      <c r="A457" s="29"/>
    </row>
    <row r="458">
      <c r="A458" s="29"/>
    </row>
    <row r="459">
      <c r="A459" s="29"/>
    </row>
    <row r="460">
      <c r="A460" s="29"/>
    </row>
    <row r="461">
      <c r="A461" s="29"/>
    </row>
    <row r="462">
      <c r="A462" s="29"/>
    </row>
    <row r="463">
      <c r="A463" s="29"/>
    </row>
    <row r="464">
      <c r="A464" s="29"/>
    </row>
    <row r="465">
      <c r="A465" s="29"/>
    </row>
    <row r="466">
      <c r="A466" s="29"/>
    </row>
    <row r="467">
      <c r="A467" s="29"/>
    </row>
    <row r="468">
      <c r="A468" s="29"/>
    </row>
    <row r="469">
      <c r="A469" s="29"/>
    </row>
    <row r="470">
      <c r="A470" s="29"/>
    </row>
    <row r="471">
      <c r="A471" s="29"/>
    </row>
    <row r="472">
      <c r="A472" s="29"/>
    </row>
    <row r="473">
      <c r="A473" s="29"/>
    </row>
    <row r="474">
      <c r="A474" s="29"/>
    </row>
    <row r="475">
      <c r="A475" s="29"/>
    </row>
    <row r="476">
      <c r="A476" s="29"/>
    </row>
    <row r="477">
      <c r="A477" s="29"/>
    </row>
    <row r="478">
      <c r="A478" s="29"/>
    </row>
    <row r="479">
      <c r="A479" s="29"/>
    </row>
    <row r="480">
      <c r="A480" s="29"/>
    </row>
    <row r="481">
      <c r="A481" s="29"/>
    </row>
    <row r="482">
      <c r="A482" s="29"/>
    </row>
    <row r="483">
      <c r="A483" s="29"/>
    </row>
    <row r="484">
      <c r="A484" s="29"/>
    </row>
    <row r="485">
      <c r="A485" s="29"/>
    </row>
    <row r="486">
      <c r="A486" s="29"/>
    </row>
    <row r="487">
      <c r="A487" s="29"/>
    </row>
    <row r="488">
      <c r="A488" s="29"/>
    </row>
    <row r="489">
      <c r="A489" s="29"/>
    </row>
    <row r="490">
      <c r="A490" s="29"/>
    </row>
    <row r="491">
      <c r="A491" s="29"/>
    </row>
    <row r="492">
      <c r="A492" s="29"/>
    </row>
    <row r="493">
      <c r="A493" s="29"/>
    </row>
    <row r="494">
      <c r="A494" s="29"/>
    </row>
    <row r="495">
      <c r="A495" s="29"/>
    </row>
    <row r="496">
      <c r="A496" s="29"/>
    </row>
    <row r="497">
      <c r="A497" s="29"/>
    </row>
    <row r="498">
      <c r="A498" s="29"/>
    </row>
    <row r="499">
      <c r="A499" s="29"/>
    </row>
    <row r="500">
      <c r="A500" s="29"/>
    </row>
    <row r="501">
      <c r="A501" s="29"/>
    </row>
    <row r="502">
      <c r="A502" s="29"/>
    </row>
    <row r="503">
      <c r="A503" s="29"/>
    </row>
    <row r="504">
      <c r="A504" s="29"/>
    </row>
    <row r="505">
      <c r="A505" s="29"/>
    </row>
    <row r="506">
      <c r="A506" s="29"/>
    </row>
    <row r="507">
      <c r="A507" s="29"/>
    </row>
    <row r="508">
      <c r="A508" s="29"/>
    </row>
    <row r="509">
      <c r="A509" s="29"/>
    </row>
    <row r="510">
      <c r="A510" s="29"/>
    </row>
    <row r="511">
      <c r="A511" s="29"/>
    </row>
    <row r="512">
      <c r="A512" s="29"/>
    </row>
    <row r="513">
      <c r="A513" s="29"/>
    </row>
    <row r="514">
      <c r="A514" s="29"/>
    </row>
    <row r="515">
      <c r="A515" s="29"/>
    </row>
    <row r="516">
      <c r="A516" s="29"/>
    </row>
    <row r="517">
      <c r="A517" s="29"/>
    </row>
    <row r="518">
      <c r="A518" s="29"/>
    </row>
    <row r="519">
      <c r="A519" s="29"/>
    </row>
    <row r="520">
      <c r="A520" s="29"/>
    </row>
    <row r="521">
      <c r="A521" s="29"/>
    </row>
    <row r="522">
      <c r="A522" s="29"/>
    </row>
    <row r="523">
      <c r="A523" s="29"/>
    </row>
    <row r="524">
      <c r="A524" s="29"/>
    </row>
    <row r="525">
      <c r="A525" s="29"/>
    </row>
    <row r="526">
      <c r="A526" s="29"/>
    </row>
    <row r="527">
      <c r="A527" s="29"/>
    </row>
    <row r="528">
      <c r="A528" s="29"/>
    </row>
    <row r="529">
      <c r="A529" s="29"/>
    </row>
    <row r="530">
      <c r="A530" s="29"/>
    </row>
    <row r="531">
      <c r="A531" s="29"/>
    </row>
    <row r="532">
      <c r="A532" s="29"/>
    </row>
    <row r="533">
      <c r="A533" s="29"/>
    </row>
    <row r="534">
      <c r="A534" s="29"/>
    </row>
    <row r="535">
      <c r="A535" s="29"/>
    </row>
    <row r="536">
      <c r="A536" s="29"/>
    </row>
    <row r="537">
      <c r="A537" s="29"/>
    </row>
    <row r="538">
      <c r="A538" s="29"/>
    </row>
    <row r="539">
      <c r="A539" s="29"/>
    </row>
    <row r="540">
      <c r="A540" s="29"/>
    </row>
    <row r="541">
      <c r="A541" s="29"/>
    </row>
    <row r="542">
      <c r="A542" s="29"/>
    </row>
    <row r="543">
      <c r="A543" s="29"/>
    </row>
    <row r="544">
      <c r="A544" s="29"/>
    </row>
    <row r="545">
      <c r="A545" s="29"/>
    </row>
    <row r="546">
      <c r="A546" s="29"/>
    </row>
    <row r="547">
      <c r="A547" s="29"/>
    </row>
    <row r="548">
      <c r="A548" s="29"/>
    </row>
    <row r="549">
      <c r="A549" s="29"/>
    </row>
    <row r="550">
      <c r="A550" s="29"/>
    </row>
    <row r="551">
      <c r="A551" s="29"/>
    </row>
    <row r="552">
      <c r="A552" s="29"/>
    </row>
    <row r="553">
      <c r="A553" s="29"/>
    </row>
    <row r="554">
      <c r="A554" s="29"/>
    </row>
    <row r="555">
      <c r="A555" s="29"/>
    </row>
    <row r="556">
      <c r="A556" s="29"/>
    </row>
    <row r="557">
      <c r="A557" s="29"/>
    </row>
    <row r="558">
      <c r="A558" s="29"/>
    </row>
    <row r="559">
      <c r="A559" s="29"/>
    </row>
    <row r="560">
      <c r="A560" s="29"/>
    </row>
    <row r="561">
      <c r="A561" s="29"/>
    </row>
    <row r="562">
      <c r="A562" s="29"/>
    </row>
    <row r="563">
      <c r="A563" s="29"/>
    </row>
    <row r="564">
      <c r="A564" s="29"/>
    </row>
    <row r="565">
      <c r="A565" s="29"/>
    </row>
    <row r="566">
      <c r="A566" s="29"/>
    </row>
    <row r="567">
      <c r="A567" s="29"/>
    </row>
    <row r="568">
      <c r="A568" s="29"/>
    </row>
    <row r="569">
      <c r="A569" s="29"/>
    </row>
    <row r="570">
      <c r="A570" s="29"/>
    </row>
    <row r="571">
      <c r="A571" s="29"/>
    </row>
    <row r="572">
      <c r="A572" s="29"/>
    </row>
    <row r="573">
      <c r="A573" s="29"/>
    </row>
    <row r="574">
      <c r="A574" s="29"/>
    </row>
    <row r="575">
      <c r="A575" s="29"/>
    </row>
    <row r="576">
      <c r="A576" s="29"/>
    </row>
    <row r="577">
      <c r="A577" s="29"/>
    </row>
    <row r="578">
      <c r="A578" s="29"/>
    </row>
    <row r="579">
      <c r="A579" s="29"/>
    </row>
    <row r="580">
      <c r="A580" s="29"/>
    </row>
    <row r="581">
      <c r="A581" s="29"/>
    </row>
    <row r="582">
      <c r="A582" s="29"/>
    </row>
    <row r="583">
      <c r="A583" s="29"/>
    </row>
    <row r="584">
      <c r="A584" s="29"/>
    </row>
    <row r="585">
      <c r="A585" s="29"/>
    </row>
    <row r="586">
      <c r="A586" s="29"/>
    </row>
    <row r="587">
      <c r="A587" s="29"/>
    </row>
    <row r="588">
      <c r="A588" s="29"/>
    </row>
    <row r="589">
      <c r="A589" s="29"/>
    </row>
    <row r="590">
      <c r="A590" s="29"/>
    </row>
    <row r="591">
      <c r="A591" s="29"/>
    </row>
    <row r="592">
      <c r="A592" s="29"/>
    </row>
    <row r="593">
      <c r="A593" s="29"/>
    </row>
    <row r="594">
      <c r="A594" s="29"/>
    </row>
    <row r="595">
      <c r="A595" s="29"/>
    </row>
    <row r="596">
      <c r="A596" s="29"/>
    </row>
    <row r="597">
      <c r="A597" s="29"/>
    </row>
    <row r="598">
      <c r="A598" s="29"/>
    </row>
    <row r="599">
      <c r="A599" s="29"/>
    </row>
    <row r="600">
      <c r="A600" s="29"/>
    </row>
    <row r="601">
      <c r="A601" s="29"/>
    </row>
    <row r="602">
      <c r="A602" s="29"/>
    </row>
    <row r="603">
      <c r="A603" s="29"/>
    </row>
    <row r="604">
      <c r="A604" s="29"/>
    </row>
    <row r="605">
      <c r="A605" s="29"/>
    </row>
    <row r="606">
      <c r="A606" s="29"/>
    </row>
    <row r="607">
      <c r="A607" s="29"/>
    </row>
    <row r="608">
      <c r="A608" s="29"/>
    </row>
    <row r="609">
      <c r="A609" s="29"/>
    </row>
    <row r="610">
      <c r="A610" s="29"/>
    </row>
    <row r="611">
      <c r="A611" s="29"/>
    </row>
    <row r="612">
      <c r="A612" s="29"/>
    </row>
    <row r="613">
      <c r="A613" s="29"/>
    </row>
    <row r="614">
      <c r="A614" s="29"/>
    </row>
    <row r="615">
      <c r="A615" s="29"/>
    </row>
    <row r="616">
      <c r="A616" s="29"/>
    </row>
    <row r="617">
      <c r="A617" s="29"/>
    </row>
    <row r="618">
      <c r="A618" s="29"/>
    </row>
    <row r="619">
      <c r="A619" s="29"/>
    </row>
    <row r="620">
      <c r="A620" s="29"/>
    </row>
    <row r="621">
      <c r="A621" s="29"/>
    </row>
    <row r="622">
      <c r="A622" s="29"/>
    </row>
    <row r="623">
      <c r="A623" s="29"/>
    </row>
    <row r="624">
      <c r="A624" s="29"/>
    </row>
    <row r="625">
      <c r="A625" s="29"/>
    </row>
    <row r="626">
      <c r="A626" s="29"/>
    </row>
    <row r="627">
      <c r="A627" s="29"/>
    </row>
    <row r="628">
      <c r="A628" s="29"/>
    </row>
    <row r="629">
      <c r="A629" s="29"/>
    </row>
    <row r="630">
      <c r="A630" s="29"/>
    </row>
    <row r="631">
      <c r="A631" s="29"/>
    </row>
    <row r="632">
      <c r="A632" s="29"/>
    </row>
    <row r="633">
      <c r="A633" s="29"/>
    </row>
    <row r="634">
      <c r="A634" s="29"/>
    </row>
    <row r="635">
      <c r="A635" s="29"/>
    </row>
    <row r="636">
      <c r="A636" s="29"/>
    </row>
    <row r="637">
      <c r="A637" s="29"/>
    </row>
    <row r="638">
      <c r="A638" s="29"/>
    </row>
    <row r="639">
      <c r="A639" s="29"/>
    </row>
    <row r="640">
      <c r="A640" s="29"/>
    </row>
    <row r="641">
      <c r="A641" s="29"/>
    </row>
    <row r="642">
      <c r="A642" s="29"/>
    </row>
    <row r="643">
      <c r="A643" s="29"/>
    </row>
    <row r="644">
      <c r="A644" s="29"/>
    </row>
    <row r="645">
      <c r="A645" s="29"/>
    </row>
    <row r="646">
      <c r="A646" s="29"/>
    </row>
    <row r="647">
      <c r="A647" s="29"/>
    </row>
    <row r="648">
      <c r="A648" s="29"/>
    </row>
    <row r="649">
      <c r="A649" s="29"/>
    </row>
    <row r="650">
      <c r="A650" s="29"/>
    </row>
    <row r="651">
      <c r="A651" s="29"/>
    </row>
    <row r="652">
      <c r="A652" s="29"/>
    </row>
    <row r="653">
      <c r="A653" s="29"/>
    </row>
    <row r="654">
      <c r="A654" s="29"/>
    </row>
    <row r="655">
      <c r="A655" s="29"/>
    </row>
    <row r="656">
      <c r="A656" s="29"/>
    </row>
    <row r="657">
      <c r="A657" s="29"/>
    </row>
    <row r="658">
      <c r="A658" s="29"/>
    </row>
    <row r="659">
      <c r="A659" s="29"/>
    </row>
    <row r="660">
      <c r="A660" s="29"/>
    </row>
    <row r="661">
      <c r="A661" s="29"/>
    </row>
    <row r="662">
      <c r="A662" s="29"/>
    </row>
    <row r="663">
      <c r="A663" s="29"/>
    </row>
    <row r="664">
      <c r="A664" s="29"/>
    </row>
    <row r="665">
      <c r="A665" s="29"/>
    </row>
    <row r="666">
      <c r="A666" s="29"/>
    </row>
    <row r="667">
      <c r="A667" s="29"/>
    </row>
    <row r="668">
      <c r="A668" s="29"/>
    </row>
    <row r="669">
      <c r="A669" s="29"/>
    </row>
    <row r="670">
      <c r="A670" s="29"/>
    </row>
    <row r="671">
      <c r="A671" s="29"/>
    </row>
    <row r="672">
      <c r="A672" s="29"/>
    </row>
    <row r="673">
      <c r="A673" s="29"/>
    </row>
    <row r="674">
      <c r="A674" s="29"/>
    </row>
    <row r="675">
      <c r="A675" s="29"/>
    </row>
    <row r="676">
      <c r="A676" s="29"/>
    </row>
    <row r="677">
      <c r="A677" s="29"/>
    </row>
    <row r="678">
      <c r="A678" s="29"/>
    </row>
    <row r="679">
      <c r="A679" s="29"/>
    </row>
    <row r="680">
      <c r="A680" s="29"/>
    </row>
    <row r="681">
      <c r="A681" s="29"/>
    </row>
    <row r="682">
      <c r="A682" s="29"/>
    </row>
    <row r="683">
      <c r="A683" s="29"/>
    </row>
    <row r="684">
      <c r="A684" s="29"/>
    </row>
    <row r="685">
      <c r="A685" s="29"/>
    </row>
    <row r="686">
      <c r="A686" s="29"/>
    </row>
    <row r="687">
      <c r="A687" s="29"/>
    </row>
    <row r="688">
      <c r="A688" s="29"/>
    </row>
    <row r="689">
      <c r="A689" s="29"/>
    </row>
    <row r="690">
      <c r="A690" s="29"/>
    </row>
    <row r="691">
      <c r="A691" s="29"/>
    </row>
    <row r="692">
      <c r="A692" s="29"/>
    </row>
    <row r="693">
      <c r="A693" s="29"/>
    </row>
    <row r="694">
      <c r="A694" s="29"/>
    </row>
    <row r="695">
      <c r="A695" s="29"/>
    </row>
    <row r="696">
      <c r="A696" s="29"/>
    </row>
    <row r="697">
      <c r="A697" s="29"/>
    </row>
    <row r="698">
      <c r="A698" s="29"/>
    </row>
    <row r="699">
      <c r="A699" s="29"/>
    </row>
    <row r="700">
      <c r="A700" s="29"/>
    </row>
    <row r="701">
      <c r="A701" s="29"/>
    </row>
    <row r="702">
      <c r="A702" s="29"/>
    </row>
    <row r="703">
      <c r="A703" s="29"/>
    </row>
    <row r="704">
      <c r="A704" s="29"/>
    </row>
    <row r="705">
      <c r="A705" s="29"/>
    </row>
    <row r="706">
      <c r="A706" s="29"/>
    </row>
    <row r="707">
      <c r="A707" s="29"/>
    </row>
    <row r="708">
      <c r="A708" s="29"/>
    </row>
    <row r="709">
      <c r="A709" s="29"/>
    </row>
    <row r="710">
      <c r="A710" s="29"/>
    </row>
    <row r="711">
      <c r="A711" s="29"/>
    </row>
    <row r="712">
      <c r="A712" s="29"/>
    </row>
    <row r="713">
      <c r="A713" s="29"/>
    </row>
    <row r="714">
      <c r="A714" s="29"/>
    </row>
    <row r="715">
      <c r="A715" s="29"/>
    </row>
    <row r="716">
      <c r="A716" s="29"/>
    </row>
    <row r="717">
      <c r="A717" s="29"/>
    </row>
    <row r="718">
      <c r="A718" s="29"/>
    </row>
    <row r="719">
      <c r="A719" s="29"/>
    </row>
    <row r="720">
      <c r="A720" s="29"/>
    </row>
    <row r="721">
      <c r="A721" s="29"/>
    </row>
    <row r="722">
      <c r="A722" s="29"/>
    </row>
    <row r="723">
      <c r="A723" s="29"/>
    </row>
    <row r="724">
      <c r="A724" s="29"/>
    </row>
    <row r="725">
      <c r="A725" s="29"/>
    </row>
    <row r="726">
      <c r="A726" s="29"/>
    </row>
    <row r="727">
      <c r="A727" s="29"/>
    </row>
    <row r="728">
      <c r="A728" s="29"/>
    </row>
    <row r="729">
      <c r="A729" s="29"/>
    </row>
    <row r="730">
      <c r="A730" s="29"/>
    </row>
    <row r="731">
      <c r="A731" s="29"/>
    </row>
    <row r="732">
      <c r="A732" s="29"/>
    </row>
    <row r="733">
      <c r="A733" s="29"/>
    </row>
    <row r="734">
      <c r="A734" s="29"/>
    </row>
    <row r="735">
      <c r="A735" s="29"/>
    </row>
    <row r="736">
      <c r="A736" s="29"/>
    </row>
    <row r="737">
      <c r="A737" s="29"/>
    </row>
    <row r="738">
      <c r="A738" s="29"/>
    </row>
    <row r="739">
      <c r="A739" s="29"/>
    </row>
    <row r="740">
      <c r="A740" s="29"/>
    </row>
    <row r="741">
      <c r="A741" s="29"/>
    </row>
    <row r="742">
      <c r="A742" s="29"/>
    </row>
    <row r="743">
      <c r="A743" s="29"/>
    </row>
    <row r="744">
      <c r="A744" s="29"/>
    </row>
    <row r="745">
      <c r="A745" s="29"/>
    </row>
    <row r="746">
      <c r="A746" s="29"/>
    </row>
    <row r="747">
      <c r="A747" s="29"/>
    </row>
    <row r="748">
      <c r="A748" s="29"/>
    </row>
    <row r="749">
      <c r="A749" s="29"/>
    </row>
    <row r="750">
      <c r="A750" s="29"/>
    </row>
    <row r="751">
      <c r="A751" s="29"/>
    </row>
    <row r="752">
      <c r="A752" s="29"/>
    </row>
    <row r="753">
      <c r="A753" s="29"/>
    </row>
    <row r="754">
      <c r="A754" s="29"/>
    </row>
    <row r="755">
      <c r="A755" s="29"/>
    </row>
    <row r="756">
      <c r="A756" s="29"/>
    </row>
    <row r="757">
      <c r="A757" s="29"/>
    </row>
    <row r="758">
      <c r="A758" s="29"/>
    </row>
    <row r="759">
      <c r="A759" s="29"/>
    </row>
    <row r="760">
      <c r="A760" s="29"/>
    </row>
    <row r="761">
      <c r="A761" s="29"/>
    </row>
    <row r="762">
      <c r="A762" s="29"/>
    </row>
    <row r="763">
      <c r="A763" s="29"/>
    </row>
    <row r="764">
      <c r="A764" s="29"/>
    </row>
    <row r="765">
      <c r="A765" s="29"/>
    </row>
    <row r="766">
      <c r="A766" s="29"/>
    </row>
    <row r="767">
      <c r="A767" s="29"/>
    </row>
    <row r="768">
      <c r="A768" s="29"/>
    </row>
    <row r="769">
      <c r="A769" s="29"/>
    </row>
    <row r="770">
      <c r="A770" s="29"/>
    </row>
    <row r="771">
      <c r="A771" s="29"/>
    </row>
    <row r="772">
      <c r="A772" s="29"/>
    </row>
    <row r="773">
      <c r="A773" s="29"/>
    </row>
    <row r="774">
      <c r="A774" s="29"/>
    </row>
    <row r="775">
      <c r="A775" s="29"/>
    </row>
    <row r="776">
      <c r="A776" s="29"/>
    </row>
    <row r="777">
      <c r="A777" s="29"/>
    </row>
    <row r="778">
      <c r="A778" s="29"/>
    </row>
    <row r="779">
      <c r="A779" s="29"/>
    </row>
    <row r="780">
      <c r="A780" s="29"/>
    </row>
    <row r="781">
      <c r="A781" s="29"/>
    </row>
    <row r="782">
      <c r="A782" s="29"/>
    </row>
    <row r="783">
      <c r="A783" s="29"/>
    </row>
    <row r="784">
      <c r="A784" s="29"/>
    </row>
    <row r="785">
      <c r="A785" s="29"/>
    </row>
    <row r="786">
      <c r="A786" s="29"/>
    </row>
    <row r="787">
      <c r="A787" s="29"/>
    </row>
    <row r="788">
      <c r="A788" s="29"/>
    </row>
    <row r="789">
      <c r="A789" s="29"/>
    </row>
    <row r="790">
      <c r="A790" s="29"/>
    </row>
    <row r="791">
      <c r="A791" s="29"/>
    </row>
    <row r="792">
      <c r="A792" s="29"/>
    </row>
    <row r="793">
      <c r="A793" s="29"/>
    </row>
    <row r="794">
      <c r="A794" s="29"/>
    </row>
    <row r="795">
      <c r="A795" s="29"/>
    </row>
    <row r="796">
      <c r="A796" s="29"/>
    </row>
    <row r="797">
      <c r="A797" s="29"/>
    </row>
    <row r="798">
      <c r="A798" s="29"/>
    </row>
    <row r="799">
      <c r="A799" s="29"/>
    </row>
    <row r="800">
      <c r="A800" s="29"/>
    </row>
    <row r="801">
      <c r="A801" s="29"/>
    </row>
    <row r="802">
      <c r="A802" s="29"/>
    </row>
    <row r="803">
      <c r="A803" s="29"/>
    </row>
    <row r="804">
      <c r="A804" s="29"/>
    </row>
    <row r="805">
      <c r="A805" s="29"/>
    </row>
    <row r="806">
      <c r="A806" s="29"/>
    </row>
    <row r="807">
      <c r="A807" s="29"/>
    </row>
    <row r="808">
      <c r="A808" s="29"/>
    </row>
    <row r="809">
      <c r="A809" s="29"/>
    </row>
    <row r="810">
      <c r="A810" s="29"/>
    </row>
    <row r="811">
      <c r="A811" s="29"/>
    </row>
    <row r="812">
      <c r="A812" s="29"/>
    </row>
    <row r="813">
      <c r="A813" s="29"/>
    </row>
    <row r="814">
      <c r="A814" s="29"/>
    </row>
    <row r="815">
      <c r="A815" s="29"/>
    </row>
    <row r="816">
      <c r="A816" s="29"/>
    </row>
    <row r="817">
      <c r="A817" s="29"/>
    </row>
    <row r="818">
      <c r="A818" s="29"/>
    </row>
    <row r="819">
      <c r="A819" s="29"/>
    </row>
    <row r="820">
      <c r="A820" s="29"/>
    </row>
    <row r="821">
      <c r="A821" s="29"/>
    </row>
    <row r="822">
      <c r="A822" s="29"/>
    </row>
    <row r="823">
      <c r="A823" s="29"/>
    </row>
    <row r="824">
      <c r="A824" s="29"/>
    </row>
    <row r="825">
      <c r="A825" s="29"/>
    </row>
    <row r="826">
      <c r="A826" s="29"/>
    </row>
    <row r="827">
      <c r="A827" s="29"/>
    </row>
    <row r="828">
      <c r="A828" s="29"/>
    </row>
    <row r="829">
      <c r="A829" s="29"/>
    </row>
    <row r="830">
      <c r="A830" s="29"/>
    </row>
    <row r="831">
      <c r="A831" s="29"/>
    </row>
    <row r="832">
      <c r="A832" s="29"/>
    </row>
    <row r="833">
      <c r="A833" s="29"/>
    </row>
    <row r="834">
      <c r="A834" s="29"/>
    </row>
    <row r="835">
      <c r="A835" s="29"/>
    </row>
    <row r="836">
      <c r="A836" s="29"/>
    </row>
    <row r="837">
      <c r="A837" s="29"/>
    </row>
    <row r="838">
      <c r="A838" s="29"/>
    </row>
    <row r="839">
      <c r="A839" s="29"/>
    </row>
    <row r="840">
      <c r="A840" s="29"/>
    </row>
    <row r="841">
      <c r="A841" s="29"/>
    </row>
    <row r="842">
      <c r="A842" s="29"/>
    </row>
    <row r="843">
      <c r="A843" s="29"/>
    </row>
    <row r="844">
      <c r="A844" s="29"/>
    </row>
    <row r="845">
      <c r="A845" s="29"/>
    </row>
    <row r="846">
      <c r="A846" s="29"/>
    </row>
    <row r="847">
      <c r="A847" s="29"/>
    </row>
    <row r="848">
      <c r="A848" s="29"/>
    </row>
    <row r="849">
      <c r="A849" s="29"/>
    </row>
    <row r="850">
      <c r="A850" s="29"/>
    </row>
    <row r="851">
      <c r="A851" s="29"/>
    </row>
    <row r="852">
      <c r="A852" s="29"/>
    </row>
    <row r="853">
      <c r="A853" s="29"/>
    </row>
    <row r="854">
      <c r="A854" s="29"/>
    </row>
    <row r="855">
      <c r="A855" s="29"/>
    </row>
    <row r="856">
      <c r="A856" s="29"/>
    </row>
    <row r="857">
      <c r="A857" s="29"/>
    </row>
    <row r="858">
      <c r="A858" s="29"/>
    </row>
    <row r="859">
      <c r="A859" s="29"/>
    </row>
    <row r="860">
      <c r="A860" s="29"/>
    </row>
    <row r="861">
      <c r="A861" s="29"/>
    </row>
    <row r="862">
      <c r="A862" s="29"/>
    </row>
    <row r="863">
      <c r="A863" s="29"/>
    </row>
    <row r="864">
      <c r="A864" s="29"/>
    </row>
    <row r="865">
      <c r="A865" s="29"/>
    </row>
    <row r="866">
      <c r="A866" s="29"/>
    </row>
    <row r="867">
      <c r="A867" s="29"/>
    </row>
    <row r="868">
      <c r="A868" s="29"/>
    </row>
    <row r="869">
      <c r="A869" s="29"/>
    </row>
    <row r="870">
      <c r="A870" s="29"/>
    </row>
    <row r="871">
      <c r="A871" s="29"/>
    </row>
    <row r="872">
      <c r="A872" s="29"/>
    </row>
    <row r="873">
      <c r="A873" s="29"/>
    </row>
    <row r="874">
      <c r="A874" s="29"/>
    </row>
    <row r="875">
      <c r="A875" s="29"/>
    </row>
    <row r="876">
      <c r="A876" s="29"/>
    </row>
    <row r="877">
      <c r="A877" s="29"/>
    </row>
    <row r="878">
      <c r="A878" s="29"/>
    </row>
    <row r="879">
      <c r="A879" s="29"/>
    </row>
    <row r="880">
      <c r="A880" s="29"/>
    </row>
    <row r="881">
      <c r="A881" s="29"/>
    </row>
    <row r="882">
      <c r="A882" s="29"/>
    </row>
    <row r="883">
      <c r="A883" s="29"/>
    </row>
    <row r="884">
      <c r="A884" s="29"/>
    </row>
    <row r="885">
      <c r="A885" s="29"/>
    </row>
    <row r="886">
      <c r="A886" s="29"/>
    </row>
    <row r="887">
      <c r="A887" s="29"/>
    </row>
    <row r="888">
      <c r="A888" s="29"/>
    </row>
    <row r="889">
      <c r="A889" s="29"/>
    </row>
    <row r="890">
      <c r="A890" s="29"/>
    </row>
    <row r="891">
      <c r="A891" s="29"/>
    </row>
    <row r="892">
      <c r="A892" s="29"/>
    </row>
    <row r="893">
      <c r="A893" s="29"/>
    </row>
    <row r="894">
      <c r="A894" s="29"/>
    </row>
    <row r="895">
      <c r="A895" s="29"/>
    </row>
    <row r="896">
      <c r="A896" s="29"/>
    </row>
    <row r="897">
      <c r="A897" s="29"/>
    </row>
    <row r="898">
      <c r="A898" s="29"/>
    </row>
    <row r="899">
      <c r="A899" s="29"/>
    </row>
    <row r="900">
      <c r="A900" s="29"/>
    </row>
    <row r="901">
      <c r="A901" s="29"/>
    </row>
    <row r="902">
      <c r="A902" s="29"/>
    </row>
    <row r="903">
      <c r="A903" s="29"/>
    </row>
    <row r="904">
      <c r="A904" s="29"/>
    </row>
    <row r="905">
      <c r="A905" s="29"/>
    </row>
    <row r="906">
      <c r="A906" s="29"/>
    </row>
    <row r="907">
      <c r="A907" s="29"/>
    </row>
    <row r="908">
      <c r="A908" s="29"/>
    </row>
    <row r="909">
      <c r="A909" s="29"/>
    </row>
    <row r="910">
      <c r="A910" s="29"/>
    </row>
    <row r="911">
      <c r="A911" s="29"/>
    </row>
    <row r="912">
      <c r="A912" s="29"/>
    </row>
    <row r="913">
      <c r="A913" s="29"/>
    </row>
    <row r="914">
      <c r="A914" s="29"/>
    </row>
    <row r="915">
      <c r="A915" s="29"/>
    </row>
    <row r="916">
      <c r="A916" s="29"/>
    </row>
    <row r="917">
      <c r="A917" s="29"/>
    </row>
    <row r="918">
      <c r="A918" s="29"/>
    </row>
    <row r="919">
      <c r="A919" s="29"/>
    </row>
    <row r="920">
      <c r="A920" s="29"/>
    </row>
    <row r="921">
      <c r="A921" s="29"/>
    </row>
    <row r="922">
      <c r="A922" s="29"/>
    </row>
    <row r="923">
      <c r="A923" s="29"/>
    </row>
    <row r="924">
      <c r="A924" s="29"/>
    </row>
    <row r="925">
      <c r="A925" s="29"/>
    </row>
    <row r="926">
      <c r="A926" s="29"/>
    </row>
    <row r="927">
      <c r="A927" s="29"/>
    </row>
    <row r="928">
      <c r="A928" s="29"/>
    </row>
    <row r="929">
      <c r="A929" s="29"/>
    </row>
    <row r="930">
      <c r="A930" s="29"/>
    </row>
    <row r="931">
      <c r="A931" s="29"/>
    </row>
    <row r="932">
      <c r="A932" s="29"/>
    </row>
    <row r="933">
      <c r="A933" s="29"/>
    </row>
    <row r="934">
      <c r="A934" s="29"/>
    </row>
    <row r="935">
      <c r="A935" s="29"/>
    </row>
    <row r="936">
      <c r="A936" s="29"/>
    </row>
    <row r="937">
      <c r="A937" s="29"/>
    </row>
    <row r="938">
      <c r="A938" s="29"/>
    </row>
    <row r="939">
      <c r="A939" s="29"/>
    </row>
    <row r="940">
      <c r="A940" s="29"/>
    </row>
    <row r="941">
      <c r="A941" s="29"/>
    </row>
    <row r="942">
      <c r="A942" s="29"/>
    </row>
    <row r="943">
      <c r="A943" s="29"/>
    </row>
    <row r="944">
      <c r="A944" s="29"/>
    </row>
    <row r="945">
      <c r="A945" s="29"/>
    </row>
    <row r="946">
      <c r="A946" s="29"/>
    </row>
    <row r="947">
      <c r="A947" s="29"/>
    </row>
    <row r="948">
      <c r="A948" s="29"/>
    </row>
    <row r="949">
      <c r="A949" s="29"/>
    </row>
    <row r="950">
      <c r="A950" s="29"/>
    </row>
    <row r="951">
      <c r="A951" s="29"/>
    </row>
    <row r="952">
      <c r="A952" s="29"/>
    </row>
    <row r="953">
      <c r="A953" s="29"/>
    </row>
    <row r="954">
      <c r="A954" s="29"/>
    </row>
    <row r="955">
      <c r="A955" s="29"/>
    </row>
    <row r="956">
      <c r="A956" s="29"/>
    </row>
    <row r="957">
      <c r="A957" s="29"/>
    </row>
    <row r="958">
      <c r="A958" s="29"/>
    </row>
    <row r="959">
      <c r="A959" s="29"/>
    </row>
    <row r="960">
      <c r="A960" s="29"/>
    </row>
    <row r="961">
      <c r="A961" s="29"/>
    </row>
    <row r="962">
      <c r="A962" s="29"/>
    </row>
    <row r="963">
      <c r="A963" s="29"/>
    </row>
    <row r="964">
      <c r="A964" s="29"/>
    </row>
    <row r="965">
      <c r="A965" s="29"/>
    </row>
    <row r="966">
      <c r="A966" s="29"/>
    </row>
    <row r="967">
      <c r="A967" s="29"/>
    </row>
    <row r="968">
      <c r="A968" s="29"/>
    </row>
    <row r="969">
      <c r="A969" s="29"/>
    </row>
    <row r="970">
      <c r="A970" s="29"/>
    </row>
    <row r="971">
      <c r="A971" s="29"/>
    </row>
    <row r="972">
      <c r="A972" s="29"/>
    </row>
    <row r="973">
      <c r="A973" s="29"/>
    </row>
    <row r="974">
      <c r="A974" s="29"/>
    </row>
    <row r="975">
      <c r="A975" s="29"/>
    </row>
    <row r="976">
      <c r="A976" s="29"/>
    </row>
    <row r="977">
      <c r="A977" s="29"/>
    </row>
    <row r="978">
      <c r="A978" s="29"/>
    </row>
    <row r="979">
      <c r="A979" s="29"/>
    </row>
    <row r="980">
      <c r="A980" s="29"/>
    </row>
    <row r="981">
      <c r="A981" s="29"/>
    </row>
    <row r="982">
      <c r="A982" s="29"/>
    </row>
    <row r="983">
      <c r="A983" s="29"/>
    </row>
    <row r="984">
      <c r="A984" s="29"/>
    </row>
    <row r="985">
      <c r="A985" s="29"/>
    </row>
    <row r="986">
      <c r="A986" s="29"/>
    </row>
    <row r="987">
      <c r="A987" s="29"/>
    </row>
    <row r="988">
      <c r="A988" s="29"/>
    </row>
    <row r="989">
      <c r="A989" s="29"/>
    </row>
    <row r="990">
      <c r="A990" s="29"/>
    </row>
    <row r="991">
      <c r="A991" s="29"/>
    </row>
    <row r="992">
      <c r="A992" s="29"/>
    </row>
    <row r="993">
      <c r="A993" s="29"/>
    </row>
    <row r="994">
      <c r="A994" s="29"/>
    </row>
    <row r="995">
      <c r="A995" s="29"/>
    </row>
    <row r="996">
      <c r="A996" s="29"/>
    </row>
    <row r="997">
      <c r="A997" s="29"/>
    </row>
    <row r="998">
      <c r="A998" s="29"/>
    </row>
    <row r="999">
      <c r="A999" s="29"/>
    </row>
    <row r="1000">
      <c r="A1000" s="29"/>
    </row>
  </sheetData>
  <autoFilter ref="$A$1:$B$21">
    <sortState ref="A1:B21">
      <sortCondition ref="B1:B21"/>
      <sortCondition ref="A1:A21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C4587"/>
    <outlinePr summaryBelow="0" summaryRight="0"/>
  </sheetPr>
  <sheetViews>
    <sheetView workbookViewId="0"/>
  </sheetViews>
  <sheetFormatPr customHeight="1" defaultColWidth="14.43" defaultRowHeight="15.75"/>
  <cols>
    <col customWidth="1" min="5" max="5" width="27.86"/>
  </cols>
  <sheetData>
    <row r="1">
      <c r="A1" s="8" t="s">
        <v>46</v>
      </c>
      <c r="B1" s="8" t="s">
        <v>45</v>
      </c>
      <c r="D1" s="30" t="s">
        <v>58</v>
      </c>
      <c r="E1" s="31" t="s">
        <v>59</v>
      </c>
    </row>
    <row r="2">
      <c r="A2" s="32">
        <v>21.0</v>
      </c>
      <c r="B2" s="32">
        <v>2.62</v>
      </c>
      <c r="C2" s="25"/>
    </row>
    <row r="3">
      <c r="A3" s="32">
        <v>21.0</v>
      </c>
      <c r="B3" s="32">
        <v>2.875</v>
      </c>
      <c r="C3" s="25"/>
      <c r="D3" s="33" t="s">
        <v>60</v>
      </c>
      <c r="E3" s="34">
        <f>COVAR(B2:B20,A2:A20)</f>
        <v>-3.233162327</v>
      </c>
    </row>
    <row r="4">
      <c r="A4" s="32">
        <v>22.8</v>
      </c>
      <c r="B4" s="32">
        <v>2.32</v>
      </c>
      <c r="C4" s="25"/>
      <c r="D4" s="33" t="s">
        <v>61</v>
      </c>
      <c r="E4" s="34">
        <f>STDEV(A2:A20)</f>
        <v>5.793952282</v>
      </c>
    </row>
    <row r="5">
      <c r="A5" s="32">
        <v>32.4</v>
      </c>
      <c r="B5" s="32">
        <v>2.2</v>
      </c>
      <c r="C5" s="25"/>
      <c r="D5" s="33" t="s">
        <v>62</v>
      </c>
      <c r="E5" s="34">
        <f>STDEV(B2:B20)</f>
        <v>0.6767344232</v>
      </c>
    </row>
    <row r="6">
      <c r="A6" s="32">
        <v>30.4</v>
      </c>
      <c r="B6" s="32">
        <v>1.615</v>
      </c>
      <c r="C6" s="25"/>
      <c r="D6" s="33" t="s">
        <v>63</v>
      </c>
      <c r="E6" s="35">
        <f>E3/(E4*E5)</f>
        <v>-0.8245829061</v>
      </c>
    </row>
    <row r="7">
      <c r="A7" s="32">
        <v>33.9</v>
      </c>
      <c r="B7" s="32">
        <v>1.835</v>
      </c>
      <c r="C7" s="25"/>
    </row>
    <row r="8">
      <c r="A8" s="32">
        <v>27.3</v>
      </c>
      <c r="B8" s="32">
        <v>1.935</v>
      </c>
      <c r="C8" s="25"/>
    </row>
    <row r="9">
      <c r="A9" s="32">
        <v>26.0</v>
      </c>
      <c r="B9" s="32">
        <v>2.14</v>
      </c>
      <c r="C9" s="25"/>
    </row>
    <row r="10">
      <c r="A10" s="32">
        <v>30.4</v>
      </c>
      <c r="B10" s="32">
        <v>1.513</v>
      </c>
      <c r="C10" s="25"/>
    </row>
    <row r="11">
      <c r="A11" s="32">
        <v>15.8</v>
      </c>
      <c r="B11" s="32">
        <v>3.17</v>
      </c>
      <c r="C11" s="25"/>
    </row>
    <row r="12">
      <c r="A12" s="32">
        <v>19.7</v>
      </c>
      <c r="B12" s="32">
        <v>2.77</v>
      </c>
      <c r="C12" s="25"/>
    </row>
    <row r="13">
      <c r="A13" s="32">
        <v>15.0</v>
      </c>
      <c r="B13" s="32">
        <v>3.57</v>
      </c>
      <c r="C13" s="25"/>
    </row>
    <row r="14">
      <c r="A14" s="32">
        <v>21.4</v>
      </c>
      <c r="B14" s="32">
        <v>2.78</v>
      </c>
      <c r="C14" s="25"/>
    </row>
    <row r="15">
      <c r="A15" s="32">
        <v>21.4</v>
      </c>
      <c r="B15" s="32">
        <v>3.215</v>
      </c>
      <c r="C15" s="25"/>
    </row>
    <row r="16">
      <c r="A16" s="32">
        <v>18.7</v>
      </c>
      <c r="B16" s="32">
        <v>3.44</v>
      </c>
      <c r="C16" s="25"/>
    </row>
    <row r="17">
      <c r="A17" s="32">
        <v>18.1</v>
      </c>
      <c r="B17" s="32">
        <v>3.46</v>
      </c>
      <c r="C17" s="25"/>
    </row>
    <row r="18">
      <c r="A18" s="32">
        <v>14.3</v>
      </c>
      <c r="B18" s="32">
        <v>3.57</v>
      </c>
      <c r="C18" s="25"/>
    </row>
    <row r="19">
      <c r="A19" s="32">
        <v>24.4</v>
      </c>
      <c r="B19" s="32">
        <v>3.19</v>
      </c>
      <c r="C19" s="25"/>
    </row>
    <row r="20">
      <c r="A20" s="32">
        <v>22.8</v>
      </c>
      <c r="B20" s="32">
        <v>3.15</v>
      </c>
      <c r="C20" s="25"/>
    </row>
    <row r="21">
      <c r="A21" s="33" t="s">
        <v>64</v>
      </c>
      <c r="B21" s="33" t="s">
        <v>65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C4587"/>
    <outlinePr summaryBelow="0" summaryRight="0"/>
  </sheetPr>
  <sheetViews>
    <sheetView workbookViewId="0"/>
  </sheetViews>
  <sheetFormatPr customHeight="1" defaultColWidth="14.43" defaultRowHeight="15.75"/>
  <cols>
    <col customWidth="1" min="6" max="6" width="19.57"/>
    <col customWidth="1" min="7" max="7" width="27.43"/>
  </cols>
  <sheetData>
    <row r="1">
      <c r="A1" s="8" t="s">
        <v>45</v>
      </c>
      <c r="B1" s="8" t="s">
        <v>46</v>
      </c>
      <c r="C1" s="36" t="s">
        <v>66</v>
      </c>
      <c r="D1" s="36" t="s">
        <v>67</v>
      </c>
      <c r="F1" s="30" t="s">
        <v>68</v>
      </c>
      <c r="G1" s="37" t="s">
        <v>59</v>
      </c>
    </row>
    <row r="2">
      <c r="A2" s="32">
        <v>30.4</v>
      </c>
      <c r="B2" s="32">
        <v>1.513</v>
      </c>
      <c r="C2" s="36">
        <v>16.5</v>
      </c>
      <c r="D2" s="36">
        <v>1.0</v>
      </c>
    </row>
    <row r="3">
      <c r="A3" s="32">
        <v>30.4</v>
      </c>
      <c r="B3" s="32">
        <v>1.615</v>
      </c>
      <c r="C3" s="36">
        <v>16.5</v>
      </c>
      <c r="D3" s="36">
        <v>2.0</v>
      </c>
      <c r="F3" s="33" t="s">
        <v>60</v>
      </c>
      <c r="G3" s="34">
        <f>COVAR(D2:D20,C2:C20)</f>
        <v>-25.18421053</v>
      </c>
    </row>
    <row r="4">
      <c r="A4" s="32">
        <v>33.9</v>
      </c>
      <c r="B4" s="32">
        <v>1.835</v>
      </c>
      <c r="C4" s="36">
        <v>19.0</v>
      </c>
      <c r="D4" s="36">
        <v>3.0</v>
      </c>
      <c r="F4" s="33" t="s">
        <v>61</v>
      </c>
      <c r="G4" s="34">
        <f>STDEV(C2:C20)</f>
        <v>5.617433182</v>
      </c>
    </row>
    <row r="5">
      <c r="A5" s="32">
        <v>27.3</v>
      </c>
      <c r="B5" s="32">
        <v>1.935</v>
      </c>
      <c r="C5" s="36">
        <v>15.0</v>
      </c>
      <c r="D5" s="36">
        <v>4.0</v>
      </c>
      <c r="F5" s="33" t="s">
        <v>62</v>
      </c>
      <c r="G5" s="34">
        <f>STDEV(D2:D20)</f>
        <v>5.624845677</v>
      </c>
    </row>
    <row r="6">
      <c r="A6" s="32">
        <v>26.0</v>
      </c>
      <c r="B6" s="32">
        <v>2.14</v>
      </c>
      <c r="C6" s="36">
        <v>14.0</v>
      </c>
      <c r="D6" s="36">
        <v>5.0</v>
      </c>
      <c r="F6" s="33" t="s">
        <v>63</v>
      </c>
      <c r="G6" s="35">
        <f>G3/(G4*G5)</f>
        <v>-0.7970394437</v>
      </c>
    </row>
    <row r="7">
      <c r="A7" s="32">
        <v>32.4</v>
      </c>
      <c r="B7" s="32">
        <v>2.2</v>
      </c>
      <c r="C7" s="36">
        <v>18.0</v>
      </c>
      <c r="D7" s="36">
        <v>6.0</v>
      </c>
    </row>
    <row r="8">
      <c r="A8" s="32">
        <v>22.8</v>
      </c>
      <c r="B8" s="32">
        <v>2.32</v>
      </c>
      <c r="C8" s="36">
        <v>11.5</v>
      </c>
      <c r="D8" s="36">
        <v>7.0</v>
      </c>
    </row>
    <row r="9">
      <c r="A9" s="32">
        <v>21.0</v>
      </c>
      <c r="B9" s="32">
        <v>2.62</v>
      </c>
      <c r="C9" s="36">
        <v>7.5</v>
      </c>
      <c r="D9" s="36">
        <v>8.0</v>
      </c>
    </row>
    <row r="10">
      <c r="A10" s="32">
        <v>19.7</v>
      </c>
      <c r="B10" s="32">
        <v>2.77</v>
      </c>
      <c r="C10" s="36">
        <v>6.0</v>
      </c>
      <c r="D10" s="36">
        <v>9.0</v>
      </c>
    </row>
    <row r="11">
      <c r="A11" s="32">
        <v>21.4</v>
      </c>
      <c r="B11" s="32">
        <v>2.78</v>
      </c>
      <c r="C11" s="36">
        <v>9.5</v>
      </c>
      <c r="D11" s="36">
        <v>10.0</v>
      </c>
    </row>
    <row r="12">
      <c r="A12" s="32">
        <v>21.0</v>
      </c>
      <c r="B12" s="32">
        <v>2.875</v>
      </c>
      <c r="C12" s="36">
        <v>7.5</v>
      </c>
      <c r="D12" s="36">
        <v>11.0</v>
      </c>
    </row>
    <row r="13">
      <c r="A13" s="32">
        <v>22.8</v>
      </c>
      <c r="B13" s="32">
        <v>3.15</v>
      </c>
      <c r="C13" s="36">
        <v>11.5</v>
      </c>
      <c r="D13" s="36">
        <v>12.0</v>
      </c>
    </row>
    <row r="14">
      <c r="A14" s="32">
        <v>15.8</v>
      </c>
      <c r="B14" s="32">
        <v>3.17</v>
      </c>
      <c r="C14" s="36">
        <v>3.0</v>
      </c>
      <c r="D14" s="36">
        <v>13.0</v>
      </c>
    </row>
    <row r="15">
      <c r="A15" s="32">
        <v>24.4</v>
      </c>
      <c r="B15" s="32">
        <v>3.19</v>
      </c>
      <c r="C15" s="36">
        <v>13.0</v>
      </c>
      <c r="D15" s="36">
        <v>14.0</v>
      </c>
    </row>
    <row r="16">
      <c r="A16" s="32">
        <v>21.4</v>
      </c>
      <c r="B16" s="32">
        <v>3.215</v>
      </c>
      <c r="C16" s="36">
        <v>9.5</v>
      </c>
      <c r="D16" s="36">
        <v>15.0</v>
      </c>
    </row>
    <row r="17">
      <c r="A17" s="32">
        <v>18.7</v>
      </c>
      <c r="B17" s="32">
        <v>3.44</v>
      </c>
      <c r="C17" s="36">
        <v>5.0</v>
      </c>
      <c r="D17" s="36">
        <v>16.0</v>
      </c>
    </row>
    <row r="18">
      <c r="A18" s="32">
        <v>18.1</v>
      </c>
      <c r="B18" s="32">
        <v>3.46</v>
      </c>
      <c r="C18" s="36">
        <v>4.0</v>
      </c>
      <c r="D18" s="36">
        <v>17.0</v>
      </c>
    </row>
    <row r="19">
      <c r="A19" s="32">
        <v>14.3</v>
      </c>
      <c r="B19" s="32">
        <v>3.57</v>
      </c>
      <c r="C19" s="36">
        <v>1.0</v>
      </c>
      <c r="D19" s="36">
        <v>18.5</v>
      </c>
    </row>
    <row r="20">
      <c r="A20" s="32">
        <v>15.0</v>
      </c>
      <c r="B20" s="32">
        <v>3.57</v>
      </c>
      <c r="C20" s="36">
        <v>2.0</v>
      </c>
      <c r="D20" s="36">
        <v>18.5</v>
      </c>
    </row>
    <row r="21">
      <c r="A21" s="33" t="s">
        <v>64</v>
      </c>
      <c r="B21" s="33" t="s">
        <v>65</v>
      </c>
    </row>
  </sheetData>
  <autoFilter ref="$A$1:$D$20">
    <sortState ref="A1:D20">
      <sortCondition ref="B1:B20"/>
      <sortCondition ref="A1:A20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2.0"/>
    <col customWidth="1" min="2" max="2" width="16.71"/>
  </cols>
  <sheetData>
    <row r="2">
      <c r="B2" s="38" t="s">
        <v>69</v>
      </c>
      <c r="C2" s="39" t="s">
        <v>70</v>
      </c>
      <c r="D2" s="39" t="s">
        <v>71</v>
      </c>
      <c r="E2" s="39" t="s">
        <v>72</v>
      </c>
      <c r="F2" s="39" t="s">
        <v>73</v>
      </c>
      <c r="G2" s="39" t="s">
        <v>74</v>
      </c>
      <c r="H2" s="39" t="s">
        <v>75</v>
      </c>
      <c r="I2" s="39" t="s">
        <v>76</v>
      </c>
    </row>
    <row r="3">
      <c r="A3" s="40">
        <v>1.0</v>
      </c>
      <c r="B3" s="41" t="s">
        <v>77</v>
      </c>
      <c r="C3" s="42">
        <v>481.0</v>
      </c>
      <c r="D3" s="43">
        <v>0.18</v>
      </c>
      <c r="E3" s="43">
        <v>0.24</v>
      </c>
      <c r="F3" s="43">
        <v>630.0</v>
      </c>
      <c r="G3" s="44">
        <v>-149.0</v>
      </c>
      <c r="H3" s="44">
        <v>22201.0</v>
      </c>
      <c r="I3" s="45">
        <v>35.24</v>
      </c>
      <c r="J3" s="46"/>
      <c r="K3" s="46"/>
    </row>
    <row r="4">
      <c r="A4" s="40">
        <v>2.0</v>
      </c>
      <c r="B4" s="47" t="s">
        <v>78</v>
      </c>
      <c r="C4" s="48">
        <v>371.0</v>
      </c>
      <c r="D4" s="43">
        <v>0.14</v>
      </c>
      <c r="E4" s="43">
        <v>0.14</v>
      </c>
      <c r="F4" s="49">
        <v>355.0</v>
      </c>
      <c r="G4" s="44">
        <v>16.0</v>
      </c>
      <c r="H4" s="44">
        <v>256.0</v>
      </c>
      <c r="I4" s="45">
        <v>0.721</v>
      </c>
      <c r="J4" s="46"/>
      <c r="K4" s="46"/>
    </row>
    <row r="5">
      <c r="A5" s="40">
        <v>3.0</v>
      </c>
      <c r="B5" s="41" t="s">
        <v>79</v>
      </c>
      <c r="C5" s="42">
        <v>483.0</v>
      </c>
      <c r="D5" s="43">
        <v>0.18</v>
      </c>
      <c r="E5" s="43">
        <v>0.16</v>
      </c>
      <c r="F5" s="43">
        <v>420.0</v>
      </c>
      <c r="G5" s="44">
        <v>63.0</v>
      </c>
      <c r="H5" s="44">
        <v>3969.0</v>
      </c>
      <c r="I5" s="45">
        <v>9.45</v>
      </c>
      <c r="J5" s="46"/>
      <c r="K5" s="46"/>
    </row>
    <row r="6">
      <c r="A6" s="40">
        <v>4.0</v>
      </c>
      <c r="B6" s="47" t="s">
        <v>80</v>
      </c>
      <c r="C6" s="48">
        <v>544.0</v>
      </c>
      <c r="D6" s="43">
        <v>0.21</v>
      </c>
      <c r="E6" s="43">
        <v>0.2</v>
      </c>
      <c r="F6" s="49">
        <v>520.0</v>
      </c>
      <c r="G6" s="44">
        <v>24.0</v>
      </c>
      <c r="H6" s="44">
        <v>576.0</v>
      </c>
      <c r="I6" s="45">
        <v>1.108</v>
      </c>
      <c r="J6" s="46"/>
      <c r="K6" s="46"/>
    </row>
    <row r="7">
      <c r="A7" s="40">
        <v>5.0</v>
      </c>
      <c r="B7" s="41" t="s">
        <v>81</v>
      </c>
      <c r="C7" s="42">
        <v>372.0</v>
      </c>
      <c r="D7" s="43">
        <v>0.14</v>
      </c>
      <c r="E7" s="43">
        <v>0.13</v>
      </c>
      <c r="F7" s="43">
        <v>335.0</v>
      </c>
      <c r="G7" s="44">
        <v>37.0</v>
      </c>
      <c r="H7" s="44">
        <v>1369.0</v>
      </c>
      <c r="I7" s="45">
        <v>4.087</v>
      </c>
      <c r="J7" s="46"/>
      <c r="K7" s="46"/>
    </row>
    <row r="8">
      <c r="A8" s="40">
        <v>6.0</v>
      </c>
      <c r="B8" s="47" t="s">
        <v>82</v>
      </c>
      <c r="C8" s="48">
        <v>369.0</v>
      </c>
      <c r="D8" s="43">
        <v>0.14</v>
      </c>
      <c r="E8" s="43">
        <v>0.14</v>
      </c>
      <c r="F8" s="49">
        <v>360.0</v>
      </c>
      <c r="G8" s="44">
        <v>9.0</v>
      </c>
      <c r="H8" s="44">
        <v>81.0</v>
      </c>
      <c r="I8" s="45">
        <v>0.225</v>
      </c>
      <c r="J8" s="46"/>
      <c r="K8" s="46"/>
    </row>
    <row r="9">
      <c r="B9" s="50" t="s">
        <v>83</v>
      </c>
      <c r="C9" s="51">
        <v>2620.0</v>
      </c>
      <c r="D9" s="52">
        <v>1.0</v>
      </c>
      <c r="E9" s="52">
        <v>1.0</v>
      </c>
      <c r="F9" s="53">
        <v>2620.0</v>
      </c>
      <c r="G9" s="54">
        <v>0.0</v>
      </c>
      <c r="H9" s="54">
        <v>28452.0</v>
      </c>
      <c r="I9" s="55">
        <v>50.83</v>
      </c>
      <c r="J9" s="56"/>
      <c r="K9" s="56"/>
    </row>
    <row r="10">
      <c r="B10" s="57"/>
      <c r="C10" s="57"/>
      <c r="D10" s="57"/>
      <c r="E10" s="57"/>
      <c r="F10" s="57"/>
      <c r="G10" s="57"/>
      <c r="H10" s="57"/>
      <c r="I10" s="57"/>
    </row>
    <row r="11">
      <c r="B11" s="57"/>
      <c r="C11" s="58" t="s">
        <v>84</v>
      </c>
      <c r="D11" s="59">
        <v>50.83</v>
      </c>
      <c r="E11" s="57"/>
      <c r="F11" s="57"/>
      <c r="G11" s="57"/>
      <c r="H11" s="57"/>
      <c r="I11" s="57"/>
    </row>
    <row r="12">
      <c r="B12" s="57"/>
      <c r="C12" s="58" t="s">
        <v>85</v>
      </c>
      <c r="D12" s="60">
        <v>0.0</v>
      </c>
      <c r="E12" s="57">
        <f>CHITEST(C3:C8,F3:F8)</f>
        <v>0.0000000009370482168</v>
      </c>
      <c r="F12" s="61" t="s">
        <v>86</v>
      </c>
      <c r="G12" s="57"/>
      <c r="H12" s="57"/>
      <c r="I12" s="5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0000"/>
    <outlinePr summaryBelow="0" summaryRight="0"/>
  </sheetPr>
  <sheetViews>
    <sheetView workbookViewId="0"/>
  </sheetViews>
  <sheetFormatPr customHeight="1" defaultColWidth="14.43" defaultRowHeight="15.75"/>
  <cols>
    <col customWidth="1" min="3" max="3" width="6.43"/>
    <col customWidth="1" min="4" max="4" width="10.71"/>
    <col customWidth="1" min="5" max="5" width="11.14"/>
    <col customWidth="1" min="6" max="6" width="10.71"/>
    <col customWidth="1" min="7" max="7" width="6.43"/>
    <col customWidth="1" min="8" max="8" width="26.14"/>
    <col customWidth="1" min="9" max="9" width="9.0"/>
    <col customWidth="1" min="10" max="10" width="10.29"/>
  </cols>
  <sheetData>
    <row r="1">
      <c r="A1" s="8" t="s">
        <v>45</v>
      </c>
      <c r="B1" s="8" t="s">
        <v>46</v>
      </c>
      <c r="E1" s="30" t="s">
        <v>87</v>
      </c>
    </row>
    <row r="2">
      <c r="A2" s="62">
        <v>21.0</v>
      </c>
      <c r="B2" s="62">
        <v>21.4</v>
      </c>
    </row>
    <row r="3">
      <c r="A3" s="62">
        <v>21.0</v>
      </c>
      <c r="B3" s="62">
        <v>18.7</v>
      </c>
    </row>
    <row r="4">
      <c r="A4" s="62">
        <v>22.8</v>
      </c>
      <c r="B4" s="62">
        <v>18.1</v>
      </c>
    </row>
    <row r="5">
      <c r="A5" s="62">
        <v>32.4</v>
      </c>
      <c r="B5" s="62">
        <v>14.3</v>
      </c>
    </row>
    <row r="6">
      <c r="A6" s="62">
        <v>30.4</v>
      </c>
      <c r="B6" s="62">
        <v>24.4</v>
      </c>
      <c r="E6" s="63" t="s">
        <v>88</v>
      </c>
      <c r="F6" s="63" t="s">
        <v>89</v>
      </c>
      <c r="H6" s="64" t="s">
        <v>90</v>
      </c>
      <c r="I6" s="65">
        <f>(E7-F7)</f>
        <v>6.976923077</v>
      </c>
    </row>
    <row r="7">
      <c r="A7" s="62">
        <v>33.9</v>
      </c>
      <c r="B7" s="62">
        <v>22.8</v>
      </c>
      <c r="D7" s="64" t="s">
        <v>91</v>
      </c>
      <c r="E7" s="66">
        <f t="shared" ref="E7:F7" si="1">AVERAGE(A2:A14)</f>
        <v>24.39230769</v>
      </c>
      <c r="F7" s="66">
        <f t="shared" si="1"/>
        <v>17.41538462</v>
      </c>
      <c r="H7" s="64" t="s">
        <v>92</v>
      </c>
      <c r="I7" s="66">
        <f t="shared" ref="I7:J7" si="2">E8^2</f>
        <v>38.02576923</v>
      </c>
      <c r="J7" s="66">
        <f t="shared" si="2"/>
        <v>17.76641026</v>
      </c>
    </row>
    <row r="8">
      <c r="A8" s="62">
        <v>27.3</v>
      </c>
      <c r="B8" s="62">
        <v>19.2</v>
      </c>
      <c r="D8" s="64" t="s">
        <v>93</v>
      </c>
      <c r="E8" s="66">
        <f t="shared" ref="E8:F8" si="3">STDEV(A2:A14)</f>
        <v>6.166503809</v>
      </c>
      <c r="F8" s="66">
        <f t="shared" si="3"/>
        <v>4.215021976</v>
      </c>
      <c r="H8" s="64" t="s">
        <v>94</v>
      </c>
      <c r="I8" s="66">
        <f t="shared" ref="I8:J8" si="4">I7/E9</f>
        <v>2.925059172</v>
      </c>
      <c r="J8" s="66">
        <f t="shared" si="4"/>
        <v>1.366646943</v>
      </c>
    </row>
    <row r="9">
      <c r="A9" s="62">
        <v>26.0</v>
      </c>
      <c r="B9" s="62">
        <v>17.8</v>
      </c>
      <c r="D9" s="64" t="s">
        <v>95</v>
      </c>
      <c r="E9" s="67">
        <f t="shared" ref="E9:F9" si="5">COUNT(A2:A14)</f>
        <v>13</v>
      </c>
      <c r="F9" s="67">
        <f t="shared" si="5"/>
        <v>13</v>
      </c>
      <c r="H9" s="64" t="s">
        <v>96</v>
      </c>
      <c r="I9" s="66">
        <f>SQRT(I8+J8)</f>
        <v>2.071643337</v>
      </c>
      <c r="J9" s="25"/>
    </row>
    <row r="10">
      <c r="A10" s="62">
        <v>30.4</v>
      </c>
      <c r="B10" s="62">
        <v>16.4</v>
      </c>
    </row>
    <row r="11">
      <c r="A11" s="62">
        <v>15.8</v>
      </c>
      <c r="B11" s="62">
        <v>17.3</v>
      </c>
      <c r="F11" s="13">
        <v>26.0</v>
      </c>
      <c r="H11" s="2" t="s">
        <v>97</v>
      </c>
      <c r="I11" s="68">
        <f>I6/I9</f>
        <v>3.367820586</v>
      </c>
    </row>
    <row r="12">
      <c r="A12" s="62">
        <v>19.7</v>
      </c>
      <c r="B12" s="62">
        <v>15.2</v>
      </c>
      <c r="H12" s="69" t="s">
        <v>98</v>
      </c>
      <c r="I12" s="70">
        <f>E9+F9-2</f>
        <v>24</v>
      </c>
    </row>
    <row r="13">
      <c r="A13" s="62">
        <v>15.0</v>
      </c>
      <c r="B13" s="62">
        <v>10.4</v>
      </c>
      <c r="H13" s="69" t="s">
        <v>85</v>
      </c>
      <c r="I13" s="66">
        <f>TTEST(A2:A14,B2:B14,2,1)</f>
        <v>0.0007271569332</v>
      </c>
    </row>
    <row r="14">
      <c r="A14" s="62">
        <v>21.4</v>
      </c>
      <c r="B14" s="62">
        <v>10.4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0000"/>
    <outlinePr summaryBelow="0" summaryRight="0"/>
  </sheetPr>
  <sheetViews>
    <sheetView workbookViewId="0"/>
  </sheetViews>
  <sheetFormatPr customHeight="1" defaultColWidth="14.43" defaultRowHeight="15.75"/>
  <cols>
    <col customWidth="1" min="5" max="5" width="16.71"/>
    <col customWidth="1" min="7" max="7" width="19.14"/>
  </cols>
  <sheetData>
    <row r="1">
      <c r="A1" s="8" t="s">
        <v>99</v>
      </c>
      <c r="B1" s="8" t="s">
        <v>100</v>
      </c>
      <c r="C1" s="8" t="s">
        <v>101</v>
      </c>
      <c r="F1" s="30" t="s">
        <v>102</v>
      </c>
      <c r="G1" s="71" t="s">
        <v>103</v>
      </c>
    </row>
    <row r="2">
      <c r="A2" s="62">
        <v>21.0</v>
      </c>
      <c r="B2" s="62">
        <v>21.4</v>
      </c>
      <c r="C2" s="67">
        <f t="shared" ref="C2:C14" si="1">A2-B2</f>
        <v>-0.4</v>
      </c>
      <c r="D2" s="13">
        <f t="shared" ref="D2:D14" si="2">SIGN(C2)</f>
        <v>-1</v>
      </c>
    </row>
    <row r="3">
      <c r="A3" s="62">
        <v>21.0</v>
      </c>
      <c r="B3" s="62">
        <v>18.7</v>
      </c>
      <c r="C3" s="67">
        <f t="shared" si="1"/>
        <v>2.3</v>
      </c>
      <c r="D3" s="13">
        <f t="shared" si="2"/>
        <v>1</v>
      </c>
      <c r="E3" s="69" t="s">
        <v>104</v>
      </c>
      <c r="F3" s="13">
        <v>11.0</v>
      </c>
    </row>
    <row r="4">
      <c r="A4" s="62">
        <v>22.8</v>
      </c>
      <c r="B4" s="62">
        <v>18.1</v>
      </c>
      <c r="C4" s="67">
        <f t="shared" si="1"/>
        <v>4.7</v>
      </c>
      <c r="D4" s="13">
        <f t="shared" si="2"/>
        <v>1</v>
      </c>
      <c r="E4" s="69" t="s">
        <v>105</v>
      </c>
      <c r="F4" s="13">
        <v>2.0</v>
      </c>
    </row>
    <row r="5">
      <c r="A5" s="62">
        <v>32.4</v>
      </c>
      <c r="B5" s="62">
        <v>14.3</v>
      </c>
      <c r="C5" s="67">
        <f t="shared" si="1"/>
        <v>18.1</v>
      </c>
      <c r="D5" s="13">
        <f t="shared" si="2"/>
        <v>1</v>
      </c>
    </row>
    <row r="6">
      <c r="A6" s="62">
        <v>30.4</v>
      </c>
      <c r="B6" s="62">
        <v>24.4</v>
      </c>
      <c r="C6" s="67">
        <f t="shared" si="1"/>
        <v>6</v>
      </c>
      <c r="D6" s="13">
        <f t="shared" si="2"/>
        <v>1</v>
      </c>
      <c r="E6" s="13" t="s">
        <v>106</v>
      </c>
      <c r="F6" s="13">
        <v>11.0</v>
      </c>
    </row>
    <row r="7">
      <c r="A7" s="62">
        <v>33.9</v>
      </c>
      <c r="B7" s="62">
        <v>22.8</v>
      </c>
      <c r="C7" s="67">
        <f t="shared" si="1"/>
        <v>11.1</v>
      </c>
      <c r="D7" s="13">
        <f t="shared" si="2"/>
        <v>1</v>
      </c>
      <c r="E7" s="13" t="s">
        <v>107</v>
      </c>
    </row>
    <row r="8">
      <c r="A8" s="62">
        <v>27.3</v>
      </c>
      <c r="B8" s="62">
        <v>19.2</v>
      </c>
      <c r="C8" s="67">
        <f t="shared" si="1"/>
        <v>8.1</v>
      </c>
      <c r="D8" s="13">
        <f t="shared" si="2"/>
        <v>1</v>
      </c>
      <c r="E8" s="13" t="s">
        <v>108</v>
      </c>
    </row>
    <row r="9">
      <c r="A9" s="62">
        <v>26.0</v>
      </c>
      <c r="B9" s="62">
        <v>17.8</v>
      </c>
      <c r="C9" s="67">
        <f t="shared" si="1"/>
        <v>8.2</v>
      </c>
      <c r="D9" s="13">
        <f t="shared" si="2"/>
        <v>1</v>
      </c>
      <c r="E9" s="13" t="s">
        <v>109</v>
      </c>
      <c r="F9" s="72">
        <v>0.023</v>
      </c>
      <c r="G9" s="73" t="str">
        <f>HYPERLINK("http://www.stat.purdue.edu/~lfindsen/stat503/Table%207%20-%20b.pdf","Critical Values for B")</f>
        <v>Critical Values for B</v>
      </c>
    </row>
    <row r="10">
      <c r="A10" s="62">
        <v>30.4</v>
      </c>
      <c r="B10" s="62">
        <v>16.4</v>
      </c>
      <c r="C10" s="67">
        <f t="shared" si="1"/>
        <v>14</v>
      </c>
      <c r="D10" s="13">
        <f t="shared" si="2"/>
        <v>1</v>
      </c>
    </row>
    <row r="11">
      <c r="A11" s="62">
        <v>15.8</v>
      </c>
      <c r="B11" s="62">
        <v>17.3</v>
      </c>
      <c r="C11" s="67">
        <f t="shared" si="1"/>
        <v>-1.5</v>
      </c>
      <c r="D11" s="13">
        <f t="shared" si="2"/>
        <v>-1</v>
      </c>
      <c r="E11" s="74" t="s">
        <v>110</v>
      </c>
      <c r="F11" s="13"/>
    </row>
    <row r="12">
      <c r="A12" s="62">
        <v>19.7</v>
      </c>
      <c r="B12" s="62">
        <v>15.2</v>
      </c>
      <c r="C12" s="67">
        <f t="shared" si="1"/>
        <v>4.5</v>
      </c>
      <c r="D12" s="13">
        <f t="shared" si="2"/>
        <v>1</v>
      </c>
    </row>
    <row r="13">
      <c r="A13" s="62">
        <v>15.0</v>
      </c>
      <c r="B13" s="62">
        <v>10.4</v>
      </c>
      <c r="C13" s="67">
        <f t="shared" si="1"/>
        <v>4.6</v>
      </c>
      <c r="D13" s="13">
        <f t="shared" si="2"/>
        <v>1</v>
      </c>
    </row>
    <row r="14">
      <c r="A14" s="62">
        <v>21.4</v>
      </c>
      <c r="B14" s="62">
        <v>10.4</v>
      </c>
      <c r="C14" s="67">
        <f t="shared" si="1"/>
        <v>11</v>
      </c>
      <c r="D14" s="13">
        <f t="shared" si="2"/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0000"/>
    <outlinePr summaryBelow="0" summaryRight="0"/>
  </sheetPr>
  <sheetViews>
    <sheetView workbookViewId="0"/>
  </sheetViews>
  <sheetFormatPr customHeight="1" defaultColWidth="14.43" defaultRowHeight="15.75"/>
  <cols>
    <col customWidth="1" min="7" max="7" width="16.71"/>
    <col customWidth="1" min="9" max="9" width="3.71"/>
    <col customWidth="1" min="10" max="10" width="21.71"/>
  </cols>
  <sheetData>
    <row r="1">
      <c r="A1" s="8" t="s">
        <v>99</v>
      </c>
      <c r="B1" s="8" t="s">
        <v>100</v>
      </c>
      <c r="C1" s="8" t="s">
        <v>101</v>
      </c>
      <c r="D1" s="8" t="s">
        <v>111</v>
      </c>
      <c r="E1" s="8" t="s">
        <v>112</v>
      </c>
      <c r="G1" s="75" t="s">
        <v>113</v>
      </c>
      <c r="J1" s="76" t="s">
        <v>114</v>
      </c>
    </row>
    <row r="2">
      <c r="A2" s="62">
        <v>21.0</v>
      </c>
      <c r="B2" s="62">
        <v>21.4</v>
      </c>
      <c r="C2" s="67">
        <f t="shared" ref="C2:C14" si="1">sign(A2-B2)</f>
        <v>-1</v>
      </c>
      <c r="D2" s="67">
        <f t="shared" ref="D2:D14" si="2">abs(A2-B2)</f>
        <v>0.4</v>
      </c>
      <c r="E2" s="36">
        <v>1.0</v>
      </c>
    </row>
    <row r="3">
      <c r="A3" s="62">
        <v>15.8</v>
      </c>
      <c r="B3" s="62">
        <v>17.3</v>
      </c>
      <c r="C3" s="67">
        <f t="shared" si="1"/>
        <v>-1</v>
      </c>
      <c r="D3" s="67">
        <f t="shared" si="2"/>
        <v>1.5</v>
      </c>
      <c r="E3" s="36">
        <v>2.0</v>
      </c>
      <c r="G3" s="72" t="s">
        <v>115</v>
      </c>
      <c r="H3" s="72">
        <v>88.0</v>
      </c>
    </row>
    <row r="4">
      <c r="A4" s="62">
        <v>21.0</v>
      </c>
      <c r="B4" s="62">
        <v>18.7</v>
      </c>
      <c r="C4" s="67">
        <f t="shared" si="1"/>
        <v>1</v>
      </c>
      <c r="D4" s="67">
        <f t="shared" si="2"/>
        <v>2.3</v>
      </c>
      <c r="E4" s="36">
        <v>3.0</v>
      </c>
      <c r="G4" s="72" t="s">
        <v>116</v>
      </c>
      <c r="H4" s="72">
        <v>3.0</v>
      </c>
    </row>
    <row r="5">
      <c r="A5" s="62">
        <v>19.7</v>
      </c>
      <c r="B5" s="62">
        <v>15.2</v>
      </c>
      <c r="C5" s="67">
        <f t="shared" si="1"/>
        <v>1</v>
      </c>
      <c r="D5" s="67">
        <f t="shared" si="2"/>
        <v>4.5</v>
      </c>
      <c r="E5" s="36">
        <v>4.0</v>
      </c>
    </row>
    <row r="6">
      <c r="A6" s="62">
        <v>15.0</v>
      </c>
      <c r="B6" s="62">
        <v>10.4</v>
      </c>
      <c r="C6" s="67">
        <f t="shared" si="1"/>
        <v>1</v>
      </c>
      <c r="D6" s="67">
        <f t="shared" si="2"/>
        <v>4.6</v>
      </c>
      <c r="E6" s="36">
        <v>5.0</v>
      </c>
      <c r="G6" s="72" t="s">
        <v>117</v>
      </c>
      <c r="H6" s="72">
        <v>3.0</v>
      </c>
    </row>
    <row r="7">
      <c r="A7" s="62">
        <v>22.8</v>
      </c>
      <c r="B7" s="62">
        <v>18.1</v>
      </c>
      <c r="C7" s="67">
        <f t="shared" si="1"/>
        <v>1</v>
      </c>
      <c r="D7" s="67">
        <f t="shared" si="2"/>
        <v>4.7</v>
      </c>
      <c r="E7" s="36">
        <v>6.0</v>
      </c>
      <c r="G7" s="72" t="s">
        <v>107</v>
      </c>
      <c r="H7" s="77"/>
    </row>
    <row r="8">
      <c r="A8" s="62">
        <v>30.4</v>
      </c>
      <c r="B8" s="62">
        <v>24.4</v>
      </c>
      <c r="C8" s="67">
        <f t="shared" si="1"/>
        <v>1</v>
      </c>
      <c r="D8" s="67">
        <f t="shared" si="2"/>
        <v>6</v>
      </c>
      <c r="E8" s="36">
        <v>7.0</v>
      </c>
      <c r="G8" s="72" t="s">
        <v>108</v>
      </c>
      <c r="H8" s="77"/>
    </row>
    <row r="9">
      <c r="A9" s="62">
        <v>27.3</v>
      </c>
      <c r="B9" s="62">
        <v>19.2</v>
      </c>
      <c r="C9" s="67">
        <f t="shared" si="1"/>
        <v>1</v>
      </c>
      <c r="D9" s="67">
        <f t="shared" si="2"/>
        <v>8.1</v>
      </c>
      <c r="E9" s="36">
        <v>8.0</v>
      </c>
      <c r="G9" s="72" t="s">
        <v>109</v>
      </c>
      <c r="H9" s="72">
        <v>21.0</v>
      </c>
      <c r="I9" s="73" t="str">
        <f>HYPERLINK("https://math.ucalgary.ca/files/math/wilcoxon_signed_rank_table.pdf","Critical values for the Wilcoxon Signed Rank Test")</f>
        <v>Critical values for the Wilcoxon Signed Rank Test</v>
      </c>
    </row>
    <row r="10">
      <c r="A10" s="62">
        <v>26.0</v>
      </c>
      <c r="B10" s="62">
        <v>17.8</v>
      </c>
      <c r="C10" s="67">
        <f t="shared" si="1"/>
        <v>1</v>
      </c>
      <c r="D10" s="67">
        <f t="shared" si="2"/>
        <v>8.2</v>
      </c>
      <c r="E10" s="36">
        <v>9.0</v>
      </c>
    </row>
    <row r="11">
      <c r="A11" s="62">
        <v>21.4</v>
      </c>
      <c r="B11" s="62">
        <v>10.4</v>
      </c>
      <c r="C11" s="67">
        <f t="shared" si="1"/>
        <v>1</v>
      </c>
      <c r="D11" s="67">
        <f t="shared" si="2"/>
        <v>11</v>
      </c>
      <c r="E11" s="36">
        <v>10.0</v>
      </c>
      <c r="G11" s="74" t="s">
        <v>118</v>
      </c>
    </row>
    <row r="12">
      <c r="A12" s="62">
        <v>33.9</v>
      </c>
      <c r="B12" s="62">
        <v>22.8</v>
      </c>
      <c r="C12" s="67">
        <f t="shared" si="1"/>
        <v>1</v>
      </c>
      <c r="D12" s="67">
        <f t="shared" si="2"/>
        <v>11.1</v>
      </c>
      <c r="E12" s="36">
        <v>11.0</v>
      </c>
    </row>
    <row r="13">
      <c r="A13" s="62">
        <v>30.4</v>
      </c>
      <c r="B13" s="62">
        <v>16.4</v>
      </c>
      <c r="C13" s="67">
        <f t="shared" si="1"/>
        <v>1</v>
      </c>
      <c r="D13" s="67">
        <f t="shared" si="2"/>
        <v>14</v>
      </c>
      <c r="E13" s="36">
        <v>12.0</v>
      </c>
    </row>
    <row r="14">
      <c r="A14" s="62">
        <v>32.4</v>
      </c>
      <c r="B14" s="62">
        <v>14.3</v>
      </c>
      <c r="C14" s="67">
        <f t="shared" si="1"/>
        <v>1</v>
      </c>
      <c r="D14" s="67">
        <f t="shared" si="2"/>
        <v>18.1</v>
      </c>
      <c r="E14" s="36">
        <v>13.0</v>
      </c>
    </row>
  </sheetData>
  <autoFilter ref="$A$1:$E$14">
    <sortState ref="A1:E14">
      <sortCondition ref="D1:D14"/>
      <sortCondition ref="C1:C14"/>
      <sortCondition ref="B1:B14"/>
      <sortCondition ref="A1:A14"/>
    </sortState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0000"/>
    <outlinePr summaryBelow="0" summaryRight="0"/>
  </sheetPr>
  <sheetViews>
    <sheetView workbookViewId="0"/>
  </sheetViews>
  <sheetFormatPr customHeight="1" defaultColWidth="14.43" defaultRowHeight="15.75"/>
  <cols>
    <col customWidth="1" min="1" max="1" width="12.29"/>
    <col customWidth="1" min="2" max="2" width="7.57"/>
    <col customWidth="1" min="4" max="4" width="8.0"/>
    <col customWidth="1" min="6" max="6" width="16.71"/>
  </cols>
  <sheetData>
    <row r="1">
      <c r="A1" s="8" t="s">
        <v>99</v>
      </c>
      <c r="B1" s="8" t="s">
        <v>119</v>
      </c>
      <c r="C1" s="8" t="s">
        <v>100</v>
      </c>
      <c r="D1" s="8" t="s">
        <v>120</v>
      </c>
      <c r="G1" s="75" t="s">
        <v>121</v>
      </c>
    </row>
    <row r="2">
      <c r="A2" s="62">
        <v>21.0</v>
      </c>
      <c r="B2" s="62">
        <f t="shared" ref="B2:B14" si="1">VLOOKUP(A2,$A$31:$C$43,3,0)</f>
        <v>14.5</v>
      </c>
      <c r="C2" s="62">
        <v>21.4</v>
      </c>
      <c r="D2" s="67">
        <f t="shared" ref="D2:D14" si="2">VLOOKUP(C2,$A$18:$C$30,3,0)</f>
        <v>16.5</v>
      </c>
      <c r="H2" s="78" t="s">
        <v>122</v>
      </c>
    </row>
    <row r="3">
      <c r="A3" s="62">
        <v>21.0</v>
      </c>
      <c r="B3" s="62">
        <f t="shared" si="1"/>
        <v>14.5</v>
      </c>
      <c r="C3" s="62">
        <v>18.7</v>
      </c>
      <c r="D3" s="67">
        <f t="shared" si="2"/>
        <v>11</v>
      </c>
      <c r="F3" s="69" t="s">
        <v>123</v>
      </c>
      <c r="G3">
        <f>B15</f>
        <v>228</v>
      </c>
      <c r="H3">
        <f t="shared" ref="H3:H4" si="3">G3-(13*(13+1)/2)</f>
        <v>137</v>
      </c>
    </row>
    <row r="4">
      <c r="A4" s="62">
        <v>22.8</v>
      </c>
      <c r="B4" s="62">
        <f t="shared" si="1"/>
        <v>18.5</v>
      </c>
      <c r="C4" s="62">
        <v>18.1</v>
      </c>
      <c r="D4" s="67">
        <f t="shared" si="2"/>
        <v>10</v>
      </c>
      <c r="F4" s="69" t="s">
        <v>124</v>
      </c>
      <c r="G4">
        <f>D15</f>
        <v>123</v>
      </c>
      <c r="H4">
        <f t="shared" si="3"/>
        <v>32</v>
      </c>
    </row>
    <row r="5">
      <c r="A5" s="62">
        <v>32.4</v>
      </c>
      <c r="B5" s="62">
        <f t="shared" si="1"/>
        <v>25</v>
      </c>
      <c r="C5" s="62">
        <v>14.3</v>
      </c>
      <c r="D5" s="67">
        <f t="shared" si="2"/>
        <v>3</v>
      </c>
    </row>
    <row r="6">
      <c r="A6" s="62">
        <v>30.4</v>
      </c>
      <c r="B6" s="62">
        <f t="shared" si="1"/>
        <v>23.5</v>
      </c>
      <c r="C6" s="62">
        <v>24.4</v>
      </c>
      <c r="D6" s="67">
        <f t="shared" si="2"/>
        <v>20</v>
      </c>
      <c r="F6" s="13" t="s">
        <v>125</v>
      </c>
      <c r="G6">
        <f>H4</f>
        <v>32</v>
      </c>
    </row>
    <row r="7">
      <c r="A7" s="62">
        <v>33.9</v>
      </c>
      <c r="B7" s="62">
        <f t="shared" si="1"/>
        <v>26</v>
      </c>
      <c r="C7" s="62">
        <v>22.8</v>
      </c>
      <c r="D7" s="67">
        <f t="shared" si="2"/>
        <v>18.5</v>
      </c>
    </row>
    <row r="8">
      <c r="A8" s="62">
        <v>27.3</v>
      </c>
      <c r="B8" s="62">
        <f t="shared" si="1"/>
        <v>22</v>
      </c>
      <c r="C8" s="62">
        <v>19.2</v>
      </c>
      <c r="D8" s="67">
        <f t="shared" si="2"/>
        <v>12</v>
      </c>
      <c r="F8" s="13" t="s">
        <v>126</v>
      </c>
      <c r="G8" s="13" t="s">
        <v>127</v>
      </c>
    </row>
    <row r="9">
      <c r="A9" s="62">
        <v>26.0</v>
      </c>
      <c r="B9" s="62">
        <f t="shared" si="1"/>
        <v>21</v>
      </c>
      <c r="C9" s="62">
        <v>17.8</v>
      </c>
      <c r="D9" s="67">
        <f t="shared" si="2"/>
        <v>9</v>
      </c>
      <c r="F9" s="13" t="s">
        <v>107</v>
      </c>
      <c r="G9" s="13">
        <v>0.05</v>
      </c>
    </row>
    <row r="10">
      <c r="A10" s="62">
        <v>30.4</v>
      </c>
      <c r="B10" s="62">
        <f t="shared" si="1"/>
        <v>23.5</v>
      </c>
      <c r="C10" s="62">
        <v>16.4</v>
      </c>
      <c r="D10" s="67">
        <f t="shared" si="2"/>
        <v>7</v>
      </c>
      <c r="F10" s="13" t="s">
        <v>109</v>
      </c>
      <c r="G10" s="13">
        <v>45.0</v>
      </c>
      <c r="I10" s="73" t="str">
        <f>HYPERLINK("http://www.saburchill.com/IBbiology/downloads/002.pdf","Mann-Withney U test critical values")</f>
        <v>Mann-Withney U test critical values</v>
      </c>
    </row>
    <row r="11">
      <c r="A11" s="62">
        <v>15.8</v>
      </c>
      <c r="B11" s="62">
        <f t="shared" si="1"/>
        <v>6</v>
      </c>
      <c r="C11" s="62">
        <v>17.3</v>
      </c>
      <c r="D11" s="67">
        <f t="shared" si="2"/>
        <v>8</v>
      </c>
    </row>
    <row r="12">
      <c r="A12" s="62">
        <v>19.7</v>
      </c>
      <c r="B12" s="62">
        <f t="shared" si="1"/>
        <v>13</v>
      </c>
      <c r="C12" s="62">
        <v>15.2</v>
      </c>
      <c r="D12" s="67">
        <f t="shared" si="2"/>
        <v>5</v>
      </c>
      <c r="F12" s="13" t="s">
        <v>128</v>
      </c>
    </row>
    <row r="13">
      <c r="A13" s="62">
        <v>15.0</v>
      </c>
      <c r="B13" s="62">
        <f t="shared" si="1"/>
        <v>4</v>
      </c>
      <c r="C13" s="62">
        <v>10.4</v>
      </c>
      <c r="D13" s="67">
        <f t="shared" si="2"/>
        <v>1.5</v>
      </c>
    </row>
    <row r="14">
      <c r="A14" s="62">
        <v>21.4</v>
      </c>
      <c r="B14" s="62">
        <f t="shared" si="1"/>
        <v>16.5</v>
      </c>
      <c r="C14" s="62">
        <v>10.4</v>
      </c>
      <c r="D14" s="67">
        <f t="shared" si="2"/>
        <v>1.5</v>
      </c>
    </row>
    <row r="15">
      <c r="A15" s="2" t="s">
        <v>129</v>
      </c>
      <c r="B15" s="67">
        <f>sum(B2:B14)</f>
        <v>228</v>
      </c>
      <c r="C15" s="2" t="s">
        <v>130</v>
      </c>
      <c r="D15" s="67">
        <f>sum(D2:D14)</f>
        <v>123</v>
      </c>
    </row>
    <row r="17">
      <c r="A17" s="8" t="s">
        <v>1</v>
      </c>
      <c r="B17" s="8" t="s">
        <v>9</v>
      </c>
      <c r="C17" s="13" t="s">
        <v>131</v>
      </c>
    </row>
    <row r="18">
      <c r="A18" s="62">
        <v>10.4</v>
      </c>
      <c r="B18" s="36">
        <v>0.0</v>
      </c>
      <c r="C18" s="13">
        <v>1.5</v>
      </c>
    </row>
    <row r="19">
      <c r="A19" s="62">
        <v>10.4</v>
      </c>
      <c r="B19" s="36">
        <v>0.0</v>
      </c>
      <c r="C19" s="13">
        <v>1.5</v>
      </c>
    </row>
    <row r="20">
      <c r="A20" s="62">
        <v>14.3</v>
      </c>
      <c r="B20" s="36">
        <v>0.0</v>
      </c>
      <c r="C20" s="13">
        <v>3.0</v>
      </c>
    </row>
    <row r="21">
      <c r="A21" s="62">
        <v>15.2</v>
      </c>
      <c r="B21" s="36">
        <v>0.0</v>
      </c>
      <c r="C21" s="13">
        <v>5.0</v>
      </c>
    </row>
    <row r="22">
      <c r="A22" s="62">
        <v>16.4</v>
      </c>
      <c r="B22" s="36">
        <v>0.0</v>
      </c>
      <c r="C22" s="13">
        <v>7.0</v>
      </c>
    </row>
    <row r="23">
      <c r="A23" s="62">
        <v>17.3</v>
      </c>
      <c r="B23" s="36">
        <v>0.0</v>
      </c>
      <c r="C23" s="13">
        <v>8.0</v>
      </c>
    </row>
    <row r="24">
      <c r="A24" s="62">
        <v>17.8</v>
      </c>
      <c r="B24" s="36">
        <v>0.0</v>
      </c>
      <c r="C24" s="13">
        <v>9.0</v>
      </c>
    </row>
    <row r="25">
      <c r="A25" s="62">
        <v>18.1</v>
      </c>
      <c r="B25" s="36">
        <v>0.0</v>
      </c>
      <c r="C25" s="13">
        <v>10.0</v>
      </c>
    </row>
    <row r="26">
      <c r="A26" s="62">
        <v>18.7</v>
      </c>
      <c r="B26" s="36">
        <v>0.0</v>
      </c>
      <c r="C26" s="13">
        <v>11.0</v>
      </c>
    </row>
    <row r="27">
      <c r="A27" s="62">
        <v>19.2</v>
      </c>
      <c r="B27" s="36">
        <v>0.0</v>
      </c>
      <c r="C27" s="13">
        <v>12.0</v>
      </c>
    </row>
    <row r="28">
      <c r="A28" s="62">
        <v>21.4</v>
      </c>
      <c r="B28" s="36">
        <v>0.0</v>
      </c>
      <c r="C28" s="13">
        <v>16.5</v>
      </c>
    </row>
    <row r="29">
      <c r="A29" s="62">
        <v>22.8</v>
      </c>
      <c r="B29" s="36">
        <v>0.0</v>
      </c>
      <c r="C29" s="13">
        <v>18.5</v>
      </c>
    </row>
    <row r="30">
      <c r="A30" s="62">
        <v>24.4</v>
      </c>
      <c r="B30" s="36">
        <v>0.0</v>
      </c>
      <c r="C30" s="13">
        <v>20.0</v>
      </c>
    </row>
    <row r="31">
      <c r="A31" s="62">
        <v>15.0</v>
      </c>
      <c r="B31" s="36">
        <v>1.0</v>
      </c>
      <c r="C31" s="13">
        <v>4.0</v>
      </c>
    </row>
    <row r="32">
      <c r="A32" s="62">
        <v>15.8</v>
      </c>
      <c r="B32" s="36">
        <v>1.0</v>
      </c>
      <c r="C32" s="13">
        <v>6.0</v>
      </c>
    </row>
    <row r="33">
      <c r="A33" s="62">
        <v>19.7</v>
      </c>
      <c r="B33" s="36">
        <v>1.0</v>
      </c>
      <c r="C33" s="13">
        <v>13.0</v>
      </c>
    </row>
    <row r="34">
      <c r="A34" s="62">
        <v>21.0</v>
      </c>
      <c r="B34" s="36">
        <v>1.0</v>
      </c>
      <c r="C34" s="13">
        <v>14.5</v>
      </c>
    </row>
    <row r="35">
      <c r="A35" s="62">
        <v>21.0</v>
      </c>
      <c r="B35" s="36">
        <v>1.0</v>
      </c>
      <c r="C35" s="13">
        <v>14.5</v>
      </c>
    </row>
    <row r="36">
      <c r="A36" s="62">
        <v>21.4</v>
      </c>
      <c r="B36" s="36">
        <v>1.0</v>
      </c>
      <c r="C36" s="13">
        <v>16.5</v>
      </c>
    </row>
    <row r="37">
      <c r="A37" s="62">
        <v>22.8</v>
      </c>
      <c r="B37" s="36">
        <v>1.0</v>
      </c>
      <c r="C37" s="13">
        <v>18.5</v>
      </c>
    </row>
    <row r="38">
      <c r="A38" s="62">
        <v>26.0</v>
      </c>
      <c r="B38" s="36">
        <v>1.0</v>
      </c>
      <c r="C38" s="13">
        <v>21.0</v>
      </c>
    </row>
    <row r="39">
      <c r="A39" s="62">
        <v>27.3</v>
      </c>
      <c r="B39" s="36">
        <v>1.0</v>
      </c>
      <c r="C39" s="13">
        <v>22.0</v>
      </c>
    </row>
    <row r="40">
      <c r="A40" s="62">
        <v>30.4</v>
      </c>
      <c r="B40" s="36">
        <v>1.0</v>
      </c>
      <c r="C40" s="13">
        <v>23.5</v>
      </c>
    </row>
    <row r="41">
      <c r="A41" s="62">
        <v>30.4</v>
      </c>
      <c r="B41" s="36">
        <v>1.0</v>
      </c>
      <c r="C41" s="13">
        <v>23.5</v>
      </c>
    </row>
    <row r="42">
      <c r="A42" s="62">
        <v>32.4</v>
      </c>
      <c r="B42" s="36">
        <v>1.0</v>
      </c>
      <c r="C42" s="13">
        <v>25.0</v>
      </c>
    </row>
    <row r="43">
      <c r="A43" s="62">
        <v>33.9</v>
      </c>
      <c r="B43" s="36">
        <v>1.0</v>
      </c>
      <c r="C43" s="13">
        <v>26.0</v>
      </c>
    </row>
  </sheetData>
  <autoFilter ref="$A$17:$C$43">
    <sortState ref="A17:C43">
      <sortCondition ref="B17:B43"/>
      <sortCondition ref="A17:A43"/>
    </sortState>
  </autoFilter>
  <drawing r:id="rId1"/>
</worksheet>
</file>